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13_ncr:1_{E213F6AA-5977-4B4F-B243-CE12414A58A1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Agile Sprint Gantt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J999" i="1" l="1"/>
  <c r="AI999" i="1"/>
  <c r="AH999" i="1"/>
  <c r="AG999" i="1"/>
  <c r="AF999" i="1"/>
  <c r="AE999" i="1"/>
  <c r="AD999" i="1"/>
  <c r="AC999" i="1"/>
  <c r="AB999" i="1"/>
  <c r="AA999" i="1"/>
  <c r="Z999" i="1"/>
  <c r="Y999" i="1"/>
  <c r="X999" i="1"/>
  <c r="W999" i="1"/>
  <c r="V999" i="1"/>
  <c r="U999" i="1"/>
  <c r="T999" i="1"/>
  <c r="S999" i="1"/>
  <c r="R999" i="1"/>
  <c r="Q999" i="1"/>
  <c r="P999" i="1"/>
  <c r="O999" i="1"/>
  <c r="N999" i="1"/>
  <c r="M999" i="1"/>
  <c r="L999" i="1"/>
  <c r="K999" i="1"/>
  <c r="H51" i="1"/>
  <c r="H50" i="1"/>
  <c r="H49" i="1"/>
  <c r="H48" i="1"/>
  <c r="H47" i="1"/>
  <c r="H46" i="1"/>
  <c r="H44" i="1"/>
  <c r="H43" i="1"/>
  <c r="H42" i="1"/>
  <c r="H41" i="1"/>
  <c r="H40" i="1"/>
  <c r="H39" i="1"/>
  <c r="H37" i="1"/>
  <c r="H36" i="1"/>
  <c r="H35" i="1"/>
  <c r="H34" i="1"/>
  <c r="H33" i="1"/>
  <c r="H32" i="1"/>
  <c r="H28" i="1"/>
  <c r="H27" i="1"/>
  <c r="H26" i="1"/>
  <c r="H25" i="1"/>
  <c r="H24" i="1"/>
  <c r="H23" i="1"/>
  <c r="H22" i="1"/>
  <c r="H20" i="1"/>
  <c r="H19" i="1"/>
  <c r="H18" i="1"/>
  <c r="H17" i="1"/>
  <c r="H16" i="1"/>
  <c r="H15" i="1"/>
  <c r="H13" i="1"/>
  <c r="H12" i="1"/>
  <c r="H11" i="1"/>
  <c r="H10" i="1"/>
  <c r="H9" i="1"/>
  <c r="H8" i="1"/>
</calcChain>
</file>

<file path=xl/sharedStrings.xml><?xml version="1.0" encoding="utf-8"?>
<sst xmlns="http://schemas.openxmlformats.org/spreadsheetml/2006/main" count="229" uniqueCount="133">
  <si>
    <t xml:space="preserve">  🗓  Edit yellow cells (Start, End, Story Points, Status) to update the Gantt automatically.  Insert rows within a sprint block to add stories.  Change project start date in C4.</t>
  </si>
  <si>
    <t>Team:</t>
  </si>
  <si>
    <t>Scrum Master:</t>
  </si>
  <si>
    <t>Sprint Length (weeks):</t>
  </si>
  <si>
    <t>weeks</t>
  </si>
  <si>
    <t>#</t>
  </si>
  <si>
    <t>Epic / Story / Task</t>
  </si>
  <si>
    <t>Type</t>
  </si>
  <si>
    <t>Start</t>
  </si>
  <si>
    <t>End</t>
  </si>
  <si>
    <t>Owner</t>
  </si>
  <si>
    <t>Points</t>
  </si>
  <si>
    <t>Status</t>
  </si>
  <si>
    <t>Sprint</t>
  </si>
  <si>
    <t>Notes</t>
  </si>
  <si>
    <t>W1</t>
  </si>
  <si>
    <t>W2</t>
  </si>
  <si>
    <t>W3</t>
  </si>
  <si>
    <t>W4</t>
  </si>
  <si>
    <t>W5</t>
  </si>
  <si>
    <t>W6</t>
  </si>
  <si>
    <t>W7</t>
  </si>
  <si>
    <t>W8</t>
  </si>
  <si>
    <t>W9</t>
  </si>
  <si>
    <t>W10</t>
  </si>
  <si>
    <t>W11</t>
  </si>
  <si>
    <t>W12</t>
  </si>
  <si>
    <t>W13</t>
  </si>
  <si>
    <t>W14</t>
  </si>
  <si>
    <t>W15</t>
  </si>
  <si>
    <t>W16</t>
  </si>
  <si>
    <t>W17</t>
  </si>
  <si>
    <t>W18</t>
  </si>
  <si>
    <t>W19</t>
  </si>
  <si>
    <t>W20</t>
  </si>
  <si>
    <t>W21</t>
  </si>
  <si>
    <t>W22</t>
  </si>
  <si>
    <t>W23</t>
  </si>
  <si>
    <t>W24</t>
  </si>
  <si>
    <t>W25</t>
  </si>
  <si>
    <t>W26</t>
  </si>
  <si>
    <t xml:space="preserve">  🚀 RELEASE 1.0 — Foundation &amp; Core Auth</t>
  </si>
  <si>
    <t xml:space="preserve">  Epic: User Authentication</t>
  </si>
  <si>
    <t>EPIC</t>
  </si>
  <si>
    <t>Team</t>
  </si>
  <si>
    <t>S1</t>
  </si>
  <si>
    <t>Auth module</t>
  </si>
  <si>
    <t xml:space="preserve">     ✦ Set up project repo &amp; CI/CD pipeline</t>
  </si>
  <si>
    <t>STORY</t>
  </si>
  <si>
    <t>GitHub Actions</t>
  </si>
  <si>
    <t xml:space="preserve">     ✦ Design login / signup UI screens</t>
  </si>
  <si>
    <t>Des: Sam</t>
  </si>
  <si>
    <t>Figma</t>
  </si>
  <si>
    <t xml:space="preserve">     ✦ Implement JWT auth backend</t>
  </si>
  <si>
    <t>Dev: Alex</t>
  </si>
  <si>
    <t>Node.js</t>
  </si>
  <si>
    <t xml:space="preserve">     ✦ Write auth unit tests</t>
  </si>
  <si>
    <t>Jest</t>
  </si>
  <si>
    <t xml:space="preserve">     ◆ Sprint 1 Review &amp; Retro</t>
  </si>
  <si>
    <t>◆ MILE</t>
  </si>
  <si>
    <t>Scrum Master</t>
  </si>
  <si>
    <t xml:space="preserve">  Epic: User Profiles &amp; Roles</t>
  </si>
  <si>
    <t>S2</t>
  </si>
  <si>
    <t xml:space="preserve">     ✦ User profile CRUD endpoints</t>
  </si>
  <si>
    <t>REST API</t>
  </si>
  <si>
    <t xml:space="preserve">     ✦ Role-based access control (RBAC)</t>
  </si>
  <si>
    <t xml:space="preserve">     ✦ Profile page frontend</t>
  </si>
  <si>
    <t>React</t>
  </si>
  <si>
    <t xml:space="preserve">     ✦ Email verification flow</t>
  </si>
  <si>
    <t>SendGrid</t>
  </si>
  <si>
    <t xml:space="preserve">     ◆ Sprint 2 Review &amp; Retro</t>
  </si>
  <si>
    <t xml:space="preserve">  Epic: Dashboard &amp; Analytics MVP</t>
  </si>
  <si>
    <t>S3</t>
  </si>
  <si>
    <t xml:space="preserve">     ✦ Data model &amp; seed scripts</t>
  </si>
  <si>
    <t>PostgreSQL</t>
  </si>
  <si>
    <t xml:space="preserve">     ✦ Dashboard layout &amp; charts</t>
  </si>
  <si>
    <t>Chart.js</t>
  </si>
  <si>
    <t xml:space="preserve">     ✦ Real-time metric endpoints</t>
  </si>
  <si>
    <t>WebSocket</t>
  </si>
  <si>
    <t xml:space="preserve">     🐛 Fix: Profile picture upload crash</t>
  </si>
  <si>
    <t>🐛 BUG</t>
  </si>
  <si>
    <t>Hotfix</t>
  </si>
  <si>
    <t xml:space="preserve">     ✦ Export to CSV feature</t>
  </si>
  <si>
    <t xml:space="preserve">     ◆ Sprint 3 Review &amp; Retro</t>
  </si>
  <si>
    <t xml:space="preserve">  🚀 RELEASE 1.0 Launch 🎉</t>
  </si>
  <si>
    <t xml:space="preserve">  🔮 RELEASE 2.0 — Collaboration Features</t>
  </si>
  <si>
    <t xml:space="preserve">  Epic: Team Workspaces</t>
  </si>
  <si>
    <t>S4</t>
  </si>
  <si>
    <t xml:space="preserve">     ✦ Workspace create / invite flow</t>
  </si>
  <si>
    <t xml:space="preserve">     ✦ Workspace settings &amp; permissions</t>
  </si>
  <si>
    <t xml:space="preserve">     ✦ Activity feed</t>
  </si>
  <si>
    <t xml:space="preserve">     ✦ Notifications (in-app + email)</t>
  </si>
  <si>
    <t xml:space="preserve">     ◆ Sprint 4 Review &amp; Retro</t>
  </si>
  <si>
    <t xml:space="preserve">  Epic: Real-time Collaboration</t>
  </si>
  <si>
    <t>S5</t>
  </si>
  <si>
    <t xml:space="preserve">     ✦ Live cursor &amp; presence indicators</t>
  </si>
  <si>
    <t>Socket.io</t>
  </si>
  <si>
    <t xml:space="preserve">     ✦ Commenting &amp; @mentions</t>
  </si>
  <si>
    <t xml:space="preserve">     ✦ Version history / audit log</t>
  </si>
  <si>
    <t xml:space="preserve">     🐛 Fix: Workspace invite email delay</t>
  </si>
  <si>
    <t xml:space="preserve">     ◆ Sprint 5 Review &amp; Retro</t>
  </si>
  <si>
    <t xml:space="preserve">  Epic: Mobile Responsive &amp; PWA</t>
  </si>
  <si>
    <t>S6</t>
  </si>
  <si>
    <t xml:space="preserve">     ✦ Responsive layout overhaul</t>
  </si>
  <si>
    <t>Tailwind</t>
  </si>
  <si>
    <t xml:space="preserve">     ✦ PWA manifest &amp; service worker</t>
  </si>
  <si>
    <t xml:space="preserve">     ✦ Offline mode with sync queue</t>
  </si>
  <si>
    <t>IndexedDB</t>
  </si>
  <si>
    <t xml:space="preserve">     ✦ Push notifications</t>
  </si>
  <si>
    <t xml:space="preserve">     ◆ Sprint 6 Review &amp; Retro</t>
  </si>
  <si>
    <t xml:space="preserve">  🔮 RELEASE 2.0 Launch 🎉</t>
  </si>
  <si>
    <t xml:space="preserve">  LEGEND</t>
  </si>
  <si>
    <t>Done</t>
  </si>
  <si>
    <t>Bug / Hotfix</t>
  </si>
  <si>
    <t>Milestone</t>
  </si>
  <si>
    <t>Current Week</t>
  </si>
  <si>
    <t>Rocket 🚀</t>
  </si>
  <si>
    <t xml:space="preserve">  ◼ Sprint 1  </t>
  </si>
  <si>
    <t xml:space="preserve">  ◼ Sprint 2  </t>
  </si>
  <si>
    <t xml:space="preserve">  ◼ Sprint 3  </t>
  </si>
  <si>
    <t>Platform Rebuild</t>
  </si>
  <si>
    <t>Project Start:</t>
  </si>
  <si>
    <t>Project:</t>
  </si>
  <si>
    <t>Velocity:</t>
  </si>
  <si>
    <t xml:space="preserve"> (pts/sprint)</t>
  </si>
  <si>
    <t>Andreea Rivera</t>
  </si>
  <si>
    <t>Dev: Tina</t>
  </si>
  <si>
    <t>Active</t>
  </si>
  <si>
    <t>To Do</t>
  </si>
  <si>
    <t>⚡  AGILE SPRINT GANTT CHART TEMPLATE FOR EXCEL</t>
  </si>
  <si>
    <t xml:space="preserve">  ◼ Sprint 4 </t>
  </si>
  <si>
    <t xml:space="preserve">  ◼ Sprint 5 </t>
  </si>
  <si>
    <t xml:space="preserve">  ◼ Sprint 6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</si>
</sst>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yy"/>
  </numFmts>
  <fonts count="28" x14ac:knownFonts="1">
    <font>
      <sz val="11"/>
      <color theme="1"/>
      <name val="Calibri"/>
      <family val="2"/>
      <charset val="1"/>
    </font>
    <font>
      <b/>
      <sz val="16"/>
      <color rgb="FFFFFFFF"/>
      <name val="Segoe UI"/>
      <charset val="1"/>
    </font>
    <font>
      <i/>
      <sz val="8.5"/>
      <color rgb="FF4F46E5"/>
      <name val="Segoe UI"/>
      <charset val="1"/>
    </font>
    <font>
      <b/>
      <sz val="8.5"/>
      <color rgb="FF94A3B8"/>
      <name val="Segoe UI"/>
      <charset val="1"/>
    </font>
    <font>
      <b/>
      <sz val="10"/>
      <color rgb="FF7C3AED"/>
      <name val="Segoe UI"/>
      <charset val="1"/>
    </font>
    <font>
      <b/>
      <sz val="10"/>
      <color rgb="FF0D9488"/>
      <name val="Segoe UI"/>
      <charset val="1"/>
    </font>
    <font>
      <sz val="9"/>
      <color rgb="FF334155"/>
      <name val="Segoe UI"/>
      <charset val="1"/>
    </font>
    <font>
      <b/>
      <sz val="10"/>
      <color rgb="FF4F46E5"/>
      <name val="Segoe UI"/>
      <charset val="1"/>
    </font>
    <font>
      <sz val="8.5"/>
      <color rgb="FF94A3B8"/>
      <name val="Segoe UI"/>
      <charset val="1"/>
    </font>
    <font>
      <b/>
      <sz val="9"/>
      <color rgb="FFFFFFFF"/>
      <name val="Segoe UI"/>
      <charset val="1"/>
    </font>
    <font>
      <b/>
      <sz val="7.5"/>
      <color rgb="FFFFFFFF"/>
      <name val="Segoe UI"/>
      <charset val="1"/>
    </font>
    <font>
      <b/>
      <sz val="10"/>
      <color rgb="FFFFFFFF"/>
      <name val="Segoe UI"/>
      <charset val="1"/>
    </font>
    <font>
      <b/>
      <sz val="9.5"/>
      <color rgb="FFFFFFFF"/>
      <name val="Segoe UI"/>
      <charset val="1"/>
    </font>
    <font>
      <sz val="8"/>
      <color rgb="FF94A3B8"/>
      <name val="Segoe UI"/>
      <charset val="1"/>
    </font>
    <font>
      <b/>
      <sz val="9"/>
      <color rgb="FF4F46E5"/>
      <name val="Segoe UI"/>
      <charset val="1"/>
    </font>
    <font>
      <b/>
      <sz val="7.5"/>
      <color rgb="FF7C3AED"/>
      <name val="Segoe UI"/>
      <charset val="1"/>
    </font>
    <font>
      <sz val="9"/>
      <color rgb="FF4F46E5"/>
      <name val="Segoe UI"/>
      <charset val="1"/>
    </font>
    <font>
      <sz val="8.5"/>
      <color rgb="FF334155"/>
      <name val="Segoe UI"/>
      <charset val="1"/>
    </font>
    <font>
      <b/>
      <sz val="9"/>
      <color rgb="FF7C3AED"/>
      <name val="Segoe UI"/>
      <charset val="1"/>
    </font>
    <font>
      <b/>
      <sz val="8.5"/>
      <color rgb="FF10B981"/>
      <name val="Segoe UI"/>
      <charset val="1"/>
    </font>
    <font>
      <b/>
      <sz val="8"/>
      <color rgb="FF7C3AED"/>
      <name val="Segoe UI"/>
      <charset val="1"/>
    </font>
    <font>
      <i/>
      <sz val="8"/>
      <color rgb="FF94A3B8"/>
      <name val="Segoe UI"/>
      <charset val="1"/>
    </font>
    <font>
      <b/>
      <sz val="7.5"/>
      <color rgb="FF0D9488"/>
      <name val="Segoe UI"/>
      <charset val="1"/>
    </font>
    <font>
      <b/>
      <sz val="9"/>
      <color rgb="FFEC4899"/>
      <name val="Segoe UI"/>
      <charset val="1"/>
    </font>
    <font>
      <b/>
      <sz val="7.5"/>
      <color rgb="FFEC4899"/>
      <name val="Segoe UI"/>
      <charset val="1"/>
    </font>
    <font>
      <b/>
      <sz val="8.5"/>
      <color rgb="FF06B6D4"/>
      <name val="Segoe UI"/>
      <charset val="1"/>
    </font>
    <font>
      <i/>
      <sz val="9"/>
      <color rgb="FFF43F5E"/>
      <name val="Segoe UI"/>
      <charset val="1"/>
    </font>
    <font>
      <b/>
      <sz val="7.5"/>
      <color rgb="FFF43F5E"/>
      <name val="Segoe UI"/>
      <charset val="1"/>
    </font>
  </fonts>
  <fills count="22">
    <fill>
      <patternFill patternType="none"/>
    </fill>
    <fill>
      <patternFill patternType="gray125"/>
    </fill>
    <fill>
      <patternFill patternType="solid">
        <fgColor rgb="FF4F46E5"/>
        <bgColor rgb="FF7C3AED"/>
      </patternFill>
    </fill>
    <fill>
      <patternFill patternType="solid">
        <fgColor rgb="FFEEF2FF"/>
        <bgColor rgb="FFF1F5F9"/>
      </patternFill>
    </fill>
    <fill>
      <patternFill patternType="solid">
        <fgColor rgb="FFF1F5F9"/>
        <bgColor rgb="FFF5F3FF"/>
      </patternFill>
    </fill>
    <fill>
      <patternFill patternType="solid">
        <fgColor rgb="FFFEF9C3"/>
        <bgColor rgb="FFFFF9C2"/>
      </patternFill>
    </fill>
    <fill>
      <patternFill patternType="solid">
        <fgColor rgb="FF7C3AED"/>
        <bgColor rgb="FF4F46E5"/>
      </patternFill>
    </fill>
    <fill>
      <patternFill patternType="solid">
        <fgColor rgb="FF0D9488"/>
        <bgColor rgb="FF008080"/>
      </patternFill>
    </fill>
    <fill>
      <patternFill patternType="solid">
        <fgColor rgb="FF312E81"/>
        <bgColor rgb="FF334155"/>
      </patternFill>
    </fill>
    <fill>
      <patternFill patternType="solid">
        <fgColor rgb="FFE0E7FF"/>
        <bgColor rgb="FFE2E8F0"/>
      </patternFill>
    </fill>
    <fill>
      <patternFill patternType="solid">
        <fgColor rgb="FFFFFFFF"/>
        <bgColor rgb="FFF0FDF4"/>
      </patternFill>
    </fill>
    <fill>
      <patternFill patternType="solid">
        <fgColor rgb="FFFFF9C2"/>
        <bgColor rgb="FFFEF9C3"/>
      </patternFill>
    </fill>
    <fill>
      <patternFill patternType="solid">
        <fgColor rgb="FFF5F3FF"/>
        <bgColor rgb="FFF1F5F9"/>
      </patternFill>
    </fill>
    <fill>
      <patternFill patternType="solid">
        <fgColor rgb="FFFFF1F2"/>
        <bgColor rgb="FFF5F3FF"/>
      </patternFill>
    </fill>
    <fill>
      <patternFill patternType="solid">
        <fgColor rgb="FFF0FDF4"/>
        <bgColor rgb="FFECFDF5"/>
      </patternFill>
    </fill>
    <fill>
      <patternFill patternType="solid">
        <fgColor rgb="FFECFDF5"/>
        <bgColor rgb="FFF0FDF4"/>
      </patternFill>
    </fill>
    <fill>
      <patternFill patternType="solid">
        <fgColor rgb="FF10B981"/>
        <bgColor rgb="FF06B6D4"/>
      </patternFill>
    </fill>
    <fill>
      <patternFill patternType="solid">
        <fgColor rgb="FF06B6D4"/>
        <bgColor rgb="FF10B981"/>
      </patternFill>
    </fill>
    <fill>
      <patternFill patternType="solid">
        <fgColor rgb="FFF59E0B"/>
        <bgColor rgb="FFFFCC00"/>
      </patternFill>
    </fill>
    <fill>
      <patternFill patternType="solid">
        <fgColor rgb="FFF43F5E"/>
        <bgColor rgb="FFEC4899"/>
      </patternFill>
    </fill>
    <fill>
      <patternFill patternType="solid">
        <fgColor rgb="FFEC4899"/>
        <bgColor rgb="FFF43F5E"/>
      </patternFill>
    </fill>
    <fill>
      <patternFill patternType="solid">
        <fgColor rgb="FFFEF08A"/>
        <bgColor rgb="FFFFF9C2"/>
      </patternFill>
    </fill>
  </fills>
  <borders count="9">
    <border>
      <left/>
      <right/>
      <top/>
      <bottom/>
      <diagonal/>
    </border>
    <border>
      <left style="thin">
        <color rgb="FF4F46E5"/>
      </left>
      <right style="thin">
        <color rgb="FF4F46E5"/>
      </right>
      <top style="thin">
        <color rgb="FF4F46E5"/>
      </top>
      <bottom style="thin">
        <color rgb="FF4F46E5"/>
      </bottom>
      <diagonal/>
    </border>
    <border>
      <left style="thin">
        <color rgb="FF7C3AED"/>
      </left>
      <right style="thin">
        <color rgb="FF7C3AED"/>
      </right>
      <top style="thin">
        <color rgb="FF7C3AED"/>
      </top>
      <bottom style="thin">
        <color rgb="FF7C3AED"/>
      </bottom>
      <diagonal/>
    </border>
    <border>
      <left style="thin">
        <color rgb="FF0D9488"/>
      </left>
      <right style="thin">
        <color rgb="FF0D9488"/>
      </right>
      <top style="thin">
        <color rgb="FF0D9488"/>
      </top>
      <bottom style="thin">
        <color rgb="FF0D9488"/>
      </bottom>
      <diagonal/>
    </border>
    <border>
      <left style="thin">
        <color rgb="FF6366F1"/>
      </left>
      <right/>
      <top/>
      <bottom/>
      <diagonal/>
    </border>
    <border>
      <left style="thin">
        <color rgb="FF312E81"/>
      </left>
      <right/>
      <top style="thin">
        <color rgb="FF312E81"/>
      </top>
      <bottom style="thin">
        <color rgb="FF312E81"/>
      </bottom>
      <diagonal/>
    </border>
    <border>
      <left style="thin">
        <color rgb="FF7C3AED"/>
      </left>
      <right/>
      <top style="thin">
        <color rgb="FF7C3AED"/>
      </top>
      <bottom style="thin">
        <color rgb="FF7C3AED"/>
      </bottom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E2E8F0"/>
      </left>
      <right/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3" fillId="4" borderId="0" xfId="0" applyFont="1" applyFill="1" applyAlignment="1">
      <alignment horizontal="right" vertical="center"/>
    </xf>
    <xf numFmtId="0" fontId="4" fillId="4" borderId="0" xfId="0" applyFont="1" applyFill="1"/>
    <xf numFmtId="0" fontId="5" fillId="4" borderId="0" xfId="0" applyFont="1" applyFill="1"/>
    <xf numFmtId="0" fontId="4" fillId="5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8" fillId="4" borderId="0" xfId="0" applyFont="1" applyFill="1"/>
    <xf numFmtId="0" fontId="9" fillId="2" borderId="1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textRotation="90"/>
    </xf>
    <xf numFmtId="0" fontId="10" fillId="6" borderId="4" xfId="0" applyFont="1" applyFill="1" applyBorder="1" applyAlignment="1">
      <alignment horizontal="center" vertical="center" textRotation="90"/>
    </xf>
    <xf numFmtId="0" fontId="13" fillId="9" borderId="7" xfId="0" applyFont="1" applyFill="1" applyBorder="1" applyAlignment="1">
      <alignment horizontal="center" vertical="center"/>
    </xf>
    <xf numFmtId="0" fontId="14" fillId="9" borderId="7" xfId="0" applyFont="1" applyFill="1" applyBorder="1" applyAlignment="1">
      <alignment horizontal="left" vertical="center"/>
    </xf>
    <xf numFmtId="0" fontId="15" fillId="9" borderId="7" xfId="0" applyFont="1" applyFill="1" applyBorder="1" applyAlignment="1">
      <alignment horizontal="center" vertical="center"/>
    </xf>
    <xf numFmtId="16" fontId="16" fillId="5" borderId="7" xfId="0" applyNumberFormat="1" applyFont="1" applyFill="1" applyBorder="1" applyAlignment="1">
      <alignment horizontal="center" vertical="center"/>
    </xf>
    <xf numFmtId="0" fontId="17" fillId="9" borderId="7" xfId="0" applyFont="1" applyFill="1" applyBorder="1" applyAlignment="1">
      <alignment horizontal="left" vertical="center"/>
    </xf>
    <xf numFmtId="0" fontId="18" fillId="5" borderId="7" xfId="0" applyFont="1" applyFill="1" applyBorder="1" applyAlignment="1">
      <alignment horizontal="center" vertical="center"/>
    </xf>
    <xf numFmtId="0" fontId="19" fillId="9" borderId="7" xfId="0" applyFont="1" applyFill="1" applyBorder="1" applyAlignment="1">
      <alignment horizontal="center" vertical="center"/>
    </xf>
    <xf numFmtId="0" fontId="20" fillId="9" borderId="7" xfId="0" applyFont="1" applyFill="1" applyBorder="1" applyAlignment="1">
      <alignment horizontal="center" vertical="center"/>
    </xf>
    <xf numFmtId="0" fontId="21" fillId="9" borderId="7" xfId="0" applyFont="1" applyFill="1" applyBorder="1" applyAlignment="1">
      <alignment horizontal="left" vertical="center"/>
    </xf>
    <xf numFmtId="0" fontId="0" fillId="9" borderId="8" xfId="0" applyFill="1" applyBorder="1"/>
    <xf numFmtId="0" fontId="13" fillId="3" borderId="7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left" vertical="center"/>
    </xf>
    <xf numFmtId="0" fontId="22" fillId="3" borderId="7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center" vertical="center"/>
    </xf>
    <xf numFmtId="0" fontId="20" fillId="3" borderId="7" xfId="0" applyFont="1" applyFill="1" applyBorder="1" applyAlignment="1">
      <alignment horizontal="center" vertical="center"/>
    </xf>
    <xf numFmtId="0" fontId="21" fillId="3" borderId="7" xfId="0" applyFont="1" applyFill="1" applyBorder="1" applyAlignment="1">
      <alignment horizontal="left" vertical="center"/>
    </xf>
    <xf numFmtId="0" fontId="0" fillId="3" borderId="8" xfId="0" applyFill="1" applyBorder="1"/>
    <xf numFmtId="0" fontId="13" fillId="10" borderId="7" xfId="0" applyFont="1" applyFill="1" applyBorder="1" applyAlignment="1">
      <alignment horizontal="center" vertical="center"/>
    </xf>
    <xf numFmtId="0" fontId="6" fillId="10" borderId="7" xfId="0" applyFont="1" applyFill="1" applyBorder="1" applyAlignment="1">
      <alignment horizontal="left" vertical="center"/>
    </xf>
    <xf numFmtId="0" fontId="22" fillId="10" borderId="7" xfId="0" applyFont="1" applyFill="1" applyBorder="1" applyAlignment="1">
      <alignment horizontal="center" vertical="center"/>
    </xf>
    <xf numFmtId="0" fontId="17" fillId="10" borderId="7" xfId="0" applyFont="1" applyFill="1" applyBorder="1" applyAlignment="1">
      <alignment horizontal="left" vertical="center"/>
    </xf>
    <xf numFmtId="0" fontId="19" fillId="10" borderId="7" xfId="0" applyFont="1" applyFill="1" applyBorder="1" applyAlignment="1">
      <alignment horizontal="center" vertical="center"/>
    </xf>
    <xf numFmtId="0" fontId="20" fillId="10" borderId="7" xfId="0" applyFont="1" applyFill="1" applyBorder="1" applyAlignment="1">
      <alignment horizontal="center" vertical="center"/>
    </xf>
    <xf numFmtId="0" fontId="21" fillId="10" borderId="7" xfId="0" applyFont="1" applyFill="1" applyBorder="1" applyAlignment="1">
      <alignment horizontal="left" vertical="center"/>
    </xf>
    <xf numFmtId="0" fontId="0" fillId="10" borderId="8" xfId="0" applyFill="1" applyBorder="1"/>
    <xf numFmtId="0" fontId="13" fillId="11" borderId="7" xfId="0" applyFont="1" applyFill="1" applyBorder="1" applyAlignment="1">
      <alignment horizontal="center" vertical="center"/>
    </xf>
    <xf numFmtId="0" fontId="23" fillId="11" borderId="7" xfId="0" applyFont="1" applyFill="1" applyBorder="1" applyAlignment="1">
      <alignment horizontal="left" vertical="center"/>
    </xf>
    <xf numFmtId="0" fontId="24" fillId="11" borderId="7" xfId="0" applyFont="1" applyFill="1" applyBorder="1" applyAlignment="1">
      <alignment horizontal="center" vertical="center"/>
    </xf>
    <xf numFmtId="0" fontId="17" fillId="11" borderId="7" xfId="0" applyFont="1" applyFill="1" applyBorder="1" applyAlignment="1">
      <alignment horizontal="left" vertical="center"/>
    </xf>
    <xf numFmtId="0" fontId="18" fillId="11" borderId="7" xfId="0" applyFont="1" applyFill="1" applyBorder="1" applyAlignment="1">
      <alignment horizontal="center" vertical="center"/>
    </xf>
    <xf numFmtId="0" fontId="19" fillId="11" borderId="7" xfId="0" applyFont="1" applyFill="1" applyBorder="1" applyAlignment="1">
      <alignment horizontal="center" vertical="center"/>
    </xf>
    <xf numFmtId="0" fontId="20" fillId="11" borderId="7" xfId="0" applyFont="1" applyFill="1" applyBorder="1" applyAlignment="1">
      <alignment horizontal="center" vertical="center"/>
    </xf>
    <xf numFmtId="0" fontId="21" fillId="11" borderId="7" xfId="0" applyFont="1" applyFill="1" applyBorder="1" applyAlignment="1">
      <alignment horizontal="left" vertical="center"/>
    </xf>
    <xf numFmtId="0" fontId="0" fillId="11" borderId="8" xfId="0" applyFill="1" applyBorder="1"/>
    <xf numFmtId="0" fontId="13" fillId="12" borderId="7" xfId="0" applyFont="1" applyFill="1" applyBorder="1" applyAlignment="1">
      <alignment horizontal="center" vertical="center"/>
    </xf>
    <xf numFmtId="0" fontId="6" fillId="12" borderId="7" xfId="0" applyFont="1" applyFill="1" applyBorder="1" applyAlignment="1">
      <alignment horizontal="left" vertical="center"/>
    </xf>
    <xf numFmtId="0" fontId="22" fillId="12" borderId="7" xfId="0" applyFont="1" applyFill="1" applyBorder="1" applyAlignment="1">
      <alignment horizontal="center" vertical="center"/>
    </xf>
    <xf numFmtId="0" fontId="17" fillId="12" borderId="7" xfId="0" applyFont="1" applyFill="1" applyBorder="1" applyAlignment="1">
      <alignment horizontal="left" vertical="center"/>
    </xf>
    <xf numFmtId="0" fontId="19" fillId="12" borderId="7" xfId="0" applyFont="1" applyFill="1" applyBorder="1" applyAlignment="1">
      <alignment horizontal="center" vertical="center"/>
    </xf>
    <xf numFmtId="0" fontId="20" fillId="12" borderId="7" xfId="0" applyFont="1" applyFill="1" applyBorder="1" applyAlignment="1">
      <alignment horizontal="center" vertical="center"/>
    </xf>
    <xf numFmtId="0" fontId="21" fillId="12" borderId="7" xfId="0" applyFont="1" applyFill="1" applyBorder="1" applyAlignment="1">
      <alignment horizontal="left" vertical="center"/>
    </xf>
    <xf numFmtId="0" fontId="0" fillId="12" borderId="8" xfId="0" applyFill="1" applyBorder="1"/>
    <xf numFmtId="0" fontId="25" fillId="9" borderId="7" xfId="0" applyFont="1" applyFill="1" applyBorder="1" applyAlignment="1">
      <alignment horizontal="center" vertical="center"/>
    </xf>
    <xf numFmtId="0" fontId="25" fillId="3" borderId="7" xfId="0" applyFont="1" applyFill="1" applyBorder="1" applyAlignment="1">
      <alignment horizontal="center" vertical="center"/>
    </xf>
    <xf numFmtId="0" fontId="25" fillId="10" borderId="7" xfId="0" applyFont="1" applyFill="1" applyBorder="1" applyAlignment="1">
      <alignment horizontal="center" vertical="center"/>
    </xf>
    <xf numFmtId="0" fontId="13" fillId="13" borderId="7" xfId="0" applyFont="1" applyFill="1" applyBorder="1" applyAlignment="1">
      <alignment horizontal="center" vertical="center"/>
    </xf>
    <xf numFmtId="0" fontId="26" fillId="13" borderId="7" xfId="0" applyFont="1" applyFill="1" applyBorder="1" applyAlignment="1">
      <alignment horizontal="left" vertical="center"/>
    </xf>
    <xf numFmtId="0" fontId="27" fillId="13" borderId="7" xfId="0" applyFont="1" applyFill="1" applyBorder="1" applyAlignment="1">
      <alignment horizontal="center" vertical="center"/>
    </xf>
    <xf numFmtId="0" fontId="17" fillId="13" borderId="7" xfId="0" applyFont="1" applyFill="1" applyBorder="1" applyAlignment="1">
      <alignment horizontal="left" vertical="center"/>
    </xf>
    <xf numFmtId="0" fontId="25" fillId="13" borderId="7" xfId="0" applyFont="1" applyFill="1" applyBorder="1" applyAlignment="1">
      <alignment horizontal="center" vertical="center"/>
    </xf>
    <xf numFmtId="0" fontId="20" fillId="13" borderId="7" xfId="0" applyFont="1" applyFill="1" applyBorder="1" applyAlignment="1">
      <alignment horizontal="center" vertical="center"/>
    </xf>
    <xf numFmtId="0" fontId="21" fillId="13" borderId="7" xfId="0" applyFont="1" applyFill="1" applyBorder="1" applyAlignment="1">
      <alignment horizontal="left" vertical="center"/>
    </xf>
    <xf numFmtId="0" fontId="0" fillId="13" borderId="8" xfId="0" applyFill="1" applyBorder="1"/>
    <xf numFmtId="0" fontId="25" fillId="11" borderId="7" xfId="0" applyFont="1" applyFill="1" applyBorder="1" applyAlignment="1">
      <alignment horizontal="center" vertical="center"/>
    </xf>
    <xf numFmtId="0" fontId="3" fillId="9" borderId="7" xfId="0" applyFont="1" applyFill="1" applyBorder="1" applyAlignment="1">
      <alignment horizontal="center" vertical="center"/>
    </xf>
    <xf numFmtId="0" fontId="3" fillId="10" borderId="7" xfId="0" applyFont="1" applyFill="1" applyBorder="1" applyAlignment="1">
      <alignment horizontal="center" vertical="center"/>
    </xf>
    <xf numFmtId="0" fontId="13" fillId="14" borderId="7" xfId="0" applyFont="1" applyFill="1" applyBorder="1" applyAlignment="1">
      <alignment horizontal="center" vertical="center"/>
    </xf>
    <xf numFmtId="0" fontId="6" fillId="14" borderId="7" xfId="0" applyFont="1" applyFill="1" applyBorder="1" applyAlignment="1">
      <alignment horizontal="left" vertical="center"/>
    </xf>
    <xf numFmtId="0" fontId="22" fillId="14" borderId="7" xfId="0" applyFont="1" applyFill="1" applyBorder="1" applyAlignment="1">
      <alignment horizontal="center" vertical="center"/>
    </xf>
    <xf numFmtId="0" fontId="17" fillId="14" borderId="7" xfId="0" applyFont="1" applyFill="1" applyBorder="1" applyAlignment="1">
      <alignment horizontal="left" vertical="center"/>
    </xf>
    <xf numFmtId="0" fontId="3" fillId="14" borderId="7" xfId="0" applyFont="1" applyFill="1" applyBorder="1" applyAlignment="1">
      <alignment horizontal="center" vertical="center"/>
    </xf>
    <xf numFmtId="0" fontId="20" fillId="14" borderId="7" xfId="0" applyFont="1" applyFill="1" applyBorder="1" applyAlignment="1">
      <alignment horizontal="center" vertical="center"/>
    </xf>
    <xf numFmtId="0" fontId="21" fillId="14" borderId="7" xfId="0" applyFont="1" applyFill="1" applyBorder="1" applyAlignment="1">
      <alignment horizontal="left" vertical="center"/>
    </xf>
    <xf numFmtId="0" fontId="0" fillId="14" borderId="8" xfId="0" applyFill="1" applyBorder="1"/>
    <xf numFmtId="0" fontId="3" fillId="11" borderId="7" xfId="0" applyFont="1" applyFill="1" applyBorder="1" applyAlignment="1">
      <alignment horizontal="center" vertical="center"/>
    </xf>
    <xf numFmtId="0" fontId="13" fillId="15" borderId="7" xfId="0" applyFont="1" applyFill="1" applyBorder="1" applyAlignment="1">
      <alignment horizontal="center" vertical="center"/>
    </xf>
    <xf numFmtId="0" fontId="6" fillId="15" borderId="7" xfId="0" applyFont="1" applyFill="1" applyBorder="1" applyAlignment="1">
      <alignment horizontal="left" vertical="center"/>
    </xf>
    <xf numFmtId="0" fontId="22" fillId="15" borderId="7" xfId="0" applyFont="1" applyFill="1" applyBorder="1" applyAlignment="1">
      <alignment horizontal="center" vertical="center"/>
    </xf>
    <xf numFmtId="0" fontId="17" fillId="15" borderId="7" xfId="0" applyFont="1" applyFill="1" applyBorder="1" applyAlignment="1">
      <alignment horizontal="left" vertical="center"/>
    </xf>
    <xf numFmtId="0" fontId="3" fillId="15" borderId="7" xfId="0" applyFont="1" applyFill="1" applyBorder="1" applyAlignment="1">
      <alignment horizontal="center" vertical="center"/>
    </xf>
    <xf numFmtId="0" fontId="20" fillId="15" borderId="7" xfId="0" applyFont="1" applyFill="1" applyBorder="1" applyAlignment="1">
      <alignment horizontal="center" vertical="center"/>
    </xf>
    <xf numFmtId="0" fontId="21" fillId="15" borderId="7" xfId="0" applyFont="1" applyFill="1" applyBorder="1" applyAlignment="1">
      <alignment horizontal="left" vertical="center"/>
    </xf>
    <xf numFmtId="0" fontId="0" fillId="15" borderId="8" xfId="0" applyFill="1" applyBorder="1"/>
    <xf numFmtId="0" fontId="3" fillId="13" borderId="7" xfId="0" applyFont="1" applyFill="1" applyBorder="1" applyAlignment="1">
      <alignment horizontal="center" vertical="center"/>
    </xf>
    <xf numFmtId="0" fontId="0" fillId="16" borderId="7" xfId="0" applyFill="1" applyBorder="1"/>
    <xf numFmtId="0" fontId="17" fillId="0" borderId="0" xfId="0" applyFont="1" applyAlignment="1">
      <alignment horizontal="left" vertical="center"/>
    </xf>
    <xf numFmtId="0" fontId="0" fillId="17" borderId="7" xfId="0" applyFill="1" applyBorder="1"/>
    <xf numFmtId="0" fontId="0" fillId="18" borderId="7" xfId="0" applyFill="1" applyBorder="1"/>
    <xf numFmtId="0" fontId="0" fillId="19" borderId="7" xfId="0" applyFill="1" applyBorder="1"/>
    <xf numFmtId="0" fontId="0" fillId="20" borderId="7" xfId="0" applyFill="1" applyBorder="1"/>
    <xf numFmtId="0" fontId="0" fillId="21" borderId="7" xfId="0" applyFill="1" applyBorder="1"/>
    <xf numFmtId="14" fontId="0" fillId="0" borderId="0" xfId="0" applyNumberFormat="1"/>
    <xf numFmtId="0" fontId="6" fillId="4" borderId="0" xfId="0" applyFont="1" applyFill="1" applyAlignment="1">
      <alignment vertical="center"/>
    </xf>
    <xf numFmtId="0" fontId="12" fillId="6" borderId="6" xfId="0" applyFont="1" applyFill="1" applyBorder="1" applyAlignment="1">
      <alignment horizontal="left" vertical="center"/>
    </xf>
    <xf numFmtId="0" fontId="11" fillId="8" borderId="5" xfId="0" applyFont="1" applyFill="1" applyBorder="1" applyAlignment="1">
      <alignment horizontal="left" vertical="center"/>
    </xf>
    <xf numFmtId="0" fontId="3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164" fontId="7" fillId="5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left" vertical="center"/>
    </xf>
  </cellXfs>
  <cellStyles count="1">
    <cellStyle name="Normal" xfId="0" builtinId="0"/>
  </cellStyles>
  <dxfs count="35">
    <dxf>
      <font>
        <b/>
        <color rgb="FFEC4899"/>
        <name val="Segoe UI"/>
        <charset val="1"/>
      </font>
      <fill>
        <patternFill>
          <bgColor rgb="FFEC4899"/>
        </patternFill>
      </fill>
    </dxf>
    <dxf>
      <fill>
        <patternFill>
          <bgColor rgb="FFFEF08A"/>
        </patternFill>
      </fill>
    </dxf>
    <dxf>
      <font>
        <color rgb="FFF59E0B"/>
        <name val="Segoe UI"/>
        <charset val="1"/>
      </font>
      <fill>
        <patternFill>
          <bgColor rgb="FFF59E0B"/>
        </patternFill>
      </fill>
    </dxf>
    <dxf>
      <font>
        <color rgb="FF06B6D4"/>
        <name val="Segoe UI"/>
        <charset val="1"/>
      </font>
      <fill>
        <patternFill>
          <bgColor rgb="FF06B6D4"/>
        </patternFill>
      </fill>
    </dxf>
    <dxf>
      <font>
        <color rgb="FF10B981"/>
        <name val="Segoe UI"/>
        <charset val="1"/>
      </font>
      <fill>
        <patternFill>
          <bgColor rgb="FF10B981"/>
        </patternFill>
      </fill>
    </dxf>
    <dxf>
      <font>
        <b/>
        <color rgb="FFEC4899"/>
        <name val="Segoe UI"/>
        <charset val="1"/>
      </font>
      <fill>
        <patternFill>
          <bgColor rgb="FFEC4899"/>
        </patternFill>
      </fill>
    </dxf>
    <dxf>
      <font>
        <color rgb="FFF43F5E"/>
        <name val="Segoe UI"/>
        <charset val="1"/>
      </font>
      <fill>
        <patternFill>
          <bgColor rgb="FFF43F5E"/>
        </patternFill>
      </fill>
    </dxf>
    <dxf>
      <fill>
        <patternFill>
          <bgColor rgb="FFFEF08A"/>
        </patternFill>
      </fill>
    </dxf>
    <dxf>
      <font>
        <color rgb="FFF59E0B"/>
        <name val="Segoe UI"/>
        <charset val="1"/>
      </font>
      <fill>
        <patternFill>
          <bgColor rgb="FFF59E0B"/>
        </patternFill>
      </fill>
    </dxf>
    <dxf>
      <font>
        <color rgb="FF06B6D4"/>
        <name val="Segoe UI"/>
        <charset val="1"/>
      </font>
      <fill>
        <patternFill>
          <bgColor rgb="FF06B6D4"/>
        </patternFill>
      </fill>
    </dxf>
    <dxf>
      <font>
        <color rgb="FF10B981"/>
        <name val="Segoe UI"/>
        <charset val="1"/>
      </font>
      <fill>
        <patternFill>
          <bgColor rgb="FF10B981"/>
        </patternFill>
      </fill>
    </dxf>
    <dxf>
      <font>
        <b/>
        <color rgb="FFEC4899"/>
        <name val="Segoe UI"/>
        <charset val="1"/>
      </font>
      <fill>
        <patternFill>
          <bgColor rgb="FFEC4899"/>
        </patternFill>
      </fill>
    </dxf>
    <dxf>
      <fill>
        <patternFill>
          <bgColor rgb="FFFEF08A"/>
        </patternFill>
      </fill>
    </dxf>
    <dxf>
      <font>
        <color rgb="FFF59E0B"/>
        <name val="Segoe UI"/>
        <charset val="1"/>
      </font>
      <fill>
        <patternFill>
          <bgColor rgb="FFF59E0B"/>
        </patternFill>
      </fill>
    </dxf>
    <dxf>
      <font>
        <color rgb="FF06B6D4"/>
        <name val="Segoe UI"/>
        <charset val="1"/>
      </font>
      <fill>
        <patternFill>
          <bgColor rgb="FF06B6D4"/>
        </patternFill>
      </fill>
    </dxf>
    <dxf>
      <font>
        <color rgb="FF10B981"/>
        <name val="Segoe UI"/>
        <charset val="1"/>
      </font>
      <fill>
        <patternFill>
          <bgColor rgb="FF10B981"/>
        </patternFill>
      </fill>
    </dxf>
    <dxf>
      <font>
        <b/>
        <color rgb="FFEC4899"/>
        <name val="Segoe UI"/>
        <charset val="1"/>
      </font>
      <fill>
        <patternFill>
          <bgColor rgb="FFEC4899"/>
        </patternFill>
      </fill>
    </dxf>
    <dxf>
      <font>
        <color rgb="FFF59E0B"/>
        <name val="Segoe UI"/>
        <charset val="1"/>
      </font>
      <fill>
        <patternFill>
          <bgColor rgb="FFF59E0B"/>
        </patternFill>
      </fill>
    </dxf>
    <dxf>
      <font>
        <color rgb="FF06B6D4"/>
        <name val="Segoe UI"/>
        <charset val="1"/>
      </font>
      <fill>
        <patternFill>
          <bgColor rgb="FF06B6D4"/>
        </patternFill>
      </fill>
    </dxf>
    <dxf>
      <font>
        <color rgb="FF10B981"/>
        <name val="Segoe UI"/>
        <charset val="1"/>
      </font>
      <fill>
        <patternFill>
          <bgColor rgb="FF10B981"/>
        </patternFill>
      </fill>
    </dxf>
    <dxf>
      <font>
        <color rgb="FFF43F5E"/>
        <name val="Segoe UI"/>
        <charset val="1"/>
      </font>
      <fill>
        <patternFill>
          <bgColor rgb="FFF43F5E"/>
        </patternFill>
      </fill>
    </dxf>
    <dxf>
      <fill>
        <patternFill>
          <bgColor rgb="FFFEF08A"/>
        </patternFill>
      </fill>
    </dxf>
    <dxf>
      <font>
        <color rgb="FFF59E0B"/>
        <name val="Segoe UI"/>
        <charset val="1"/>
      </font>
      <fill>
        <patternFill>
          <bgColor rgb="FFF59E0B"/>
        </patternFill>
      </fill>
    </dxf>
    <dxf>
      <font>
        <color rgb="FF06B6D4"/>
        <name val="Segoe UI"/>
        <charset val="1"/>
      </font>
      <fill>
        <patternFill>
          <bgColor rgb="FF06B6D4"/>
        </patternFill>
      </fill>
    </dxf>
    <dxf>
      <font>
        <color rgb="FF10B981"/>
        <name val="Segoe UI"/>
        <charset val="1"/>
      </font>
      <fill>
        <patternFill>
          <bgColor rgb="FF10B981"/>
        </patternFill>
      </fill>
    </dxf>
    <dxf>
      <font>
        <b/>
        <color rgb="FFEC4899"/>
        <name val="Segoe UI"/>
        <charset val="1"/>
      </font>
      <fill>
        <patternFill>
          <bgColor rgb="FFEC4899"/>
        </patternFill>
      </fill>
    </dxf>
    <dxf>
      <fill>
        <patternFill>
          <bgColor rgb="FFFEF08A"/>
        </patternFill>
      </fill>
    </dxf>
    <dxf>
      <font>
        <color rgb="FFF59E0B"/>
        <name val="Segoe UI"/>
        <charset val="1"/>
      </font>
      <fill>
        <patternFill>
          <bgColor rgb="FFF59E0B"/>
        </patternFill>
      </fill>
    </dxf>
    <dxf>
      <font>
        <color rgb="FF06B6D4"/>
        <name val="Segoe UI"/>
        <charset val="1"/>
      </font>
      <fill>
        <patternFill>
          <bgColor rgb="FF06B6D4"/>
        </patternFill>
      </fill>
    </dxf>
    <dxf>
      <font>
        <color rgb="FF10B981"/>
        <name val="Segoe UI"/>
        <charset val="1"/>
      </font>
      <fill>
        <patternFill>
          <bgColor rgb="FF10B981"/>
        </patternFill>
      </fill>
    </dxf>
    <dxf>
      <font>
        <b/>
        <color rgb="FFEC4899"/>
        <name val="Segoe UI"/>
        <charset val="1"/>
      </font>
      <fill>
        <patternFill>
          <bgColor rgb="FFEC4899"/>
        </patternFill>
      </fill>
    </dxf>
    <dxf>
      <fill>
        <patternFill>
          <bgColor rgb="FFFEF08A"/>
        </patternFill>
      </fill>
    </dxf>
    <dxf>
      <font>
        <color rgb="FFF59E0B"/>
        <name val="Segoe UI"/>
        <charset val="1"/>
      </font>
      <fill>
        <patternFill>
          <bgColor rgb="FFF59E0B"/>
        </patternFill>
      </fill>
    </dxf>
    <dxf>
      <font>
        <color rgb="FF06B6D4"/>
        <name val="Segoe UI"/>
        <charset val="1"/>
      </font>
      <fill>
        <patternFill>
          <bgColor rgb="FF06B6D4"/>
        </patternFill>
      </fill>
    </dxf>
    <dxf>
      <font>
        <color rgb="FF10B981"/>
        <name val="Segoe UI"/>
        <charset val="1"/>
      </font>
      <fill>
        <patternFill>
          <bgColor rgb="FF10B981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1F5F9"/>
      <rgbColor rgb="FFFF00FF"/>
      <rgbColor rgb="FF00FFFF"/>
      <rgbColor rgb="FF800000"/>
      <rgbColor rgb="FF008000"/>
      <rgbColor rgb="FF000080"/>
      <rgbColor rgb="FF808000"/>
      <rgbColor rgb="FF800080"/>
      <rgbColor rgb="FF0D9488"/>
      <rgbColor rgb="FFE0E7FF"/>
      <rgbColor rgb="FF808080"/>
      <rgbColor rgb="FF9999FF"/>
      <rgbColor rgb="FF7C3AED"/>
      <rgbColor rgb="FFFEF9C3"/>
      <rgbColor rgb="FFECFDF5"/>
      <rgbColor rgb="FF660066"/>
      <rgbColor rgb="FFEC4899"/>
      <rgbColor rgb="FF0066CC"/>
      <rgbColor rgb="FFCBD5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6B6D4"/>
      <rgbColor rgb="FFF0FDF4"/>
      <rgbColor rgb="FFE2E8F0"/>
      <rgbColor rgb="FFFEF08A"/>
      <rgbColor rgb="FFEEF2FF"/>
      <rgbColor rgb="FFFFF1F2"/>
      <rgbColor rgb="FFF5F3FF"/>
      <rgbColor rgb="FFFFF9C2"/>
      <rgbColor rgb="FF6366F1"/>
      <rgbColor rgb="FF33CCCC"/>
      <rgbColor rgb="FF99CC00"/>
      <rgbColor rgb="FFFFCC00"/>
      <rgbColor rgb="FFF59E0B"/>
      <rgbColor rgb="FFF43F5E"/>
      <rgbColor rgb="FF4F46E5"/>
      <rgbColor rgb="FF94A3B8"/>
      <rgbColor rgb="FF003366"/>
      <rgbColor rgb="FF10B981"/>
      <rgbColor rgb="FF003300"/>
      <rgbColor rgb="FF333300"/>
      <rgbColor rgb="FF993300"/>
      <rgbColor rgb="FF993366"/>
      <rgbColor rgb="FF312E81"/>
      <rgbColor rgb="FF334155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99"/>
  <sheetViews>
    <sheetView showGridLines="0" tabSelected="1" zoomScaleNormal="100" workbookViewId="0">
      <pane ySplit="5" topLeftCell="A6" activePane="bottomLeft" state="frozen"/>
      <selection pane="bottomLeft" activeCell="A45" sqref="A45:AJ45"/>
    </sheetView>
  </sheetViews>
  <sheetFormatPr defaultColWidth="8.7109375" defaultRowHeight="15" x14ac:dyDescent="0.25"/>
  <cols>
    <col min="1" max="1" width="12.140625" customWidth="1"/>
    <col min="2" max="2" width="28" customWidth="1"/>
    <col min="3" max="3" width="10" customWidth="1"/>
    <col min="4" max="5" width="11" customWidth="1"/>
    <col min="6" max="6" width="14" customWidth="1"/>
    <col min="7" max="7" width="7" customWidth="1"/>
    <col min="8" max="8" width="13" customWidth="1"/>
    <col min="9" max="9" width="8" customWidth="1"/>
    <col min="10" max="10" width="16" customWidth="1"/>
    <col min="11" max="36" width="3.5703125" customWidth="1"/>
    <col min="41" max="41" width="0" hidden="1" customWidth="1"/>
  </cols>
  <sheetData>
    <row r="1" spans="1:36" ht="33.75" customHeight="1" x14ac:dyDescent="0.25">
      <c r="A1" s="100" t="s">
        <v>129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</row>
    <row r="2" spans="1:36" ht="15" customHeight="1" x14ac:dyDescent="0.25">
      <c r="A2" s="101" t="s">
        <v>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</row>
    <row r="3" spans="1:36" ht="18" customHeight="1" x14ac:dyDescent="0.25">
      <c r="A3" s="1" t="s">
        <v>122</v>
      </c>
      <c r="B3" s="2" t="s">
        <v>120</v>
      </c>
      <c r="C3" s="1" t="s">
        <v>1</v>
      </c>
      <c r="D3" s="3" t="s">
        <v>116</v>
      </c>
      <c r="E3" s="1" t="s">
        <v>2</v>
      </c>
      <c r="F3" s="95" t="s">
        <v>125</v>
      </c>
      <c r="G3" s="1" t="s">
        <v>123</v>
      </c>
      <c r="H3" s="4">
        <v>40</v>
      </c>
      <c r="I3" s="103" t="s">
        <v>124</v>
      </c>
      <c r="J3" s="103"/>
    </row>
    <row r="4" spans="1:36" ht="19.5" customHeight="1" x14ac:dyDescent="0.25">
      <c r="A4" s="1" t="s">
        <v>121</v>
      </c>
      <c r="C4" s="102">
        <v>46086</v>
      </c>
      <c r="D4" s="102"/>
      <c r="E4" s="98" t="s">
        <v>3</v>
      </c>
      <c r="F4" s="98"/>
      <c r="G4" s="5">
        <v>2</v>
      </c>
      <c r="H4" s="6" t="s">
        <v>4</v>
      </c>
    </row>
    <row r="5" spans="1:36" ht="37.5" customHeight="1" x14ac:dyDescent="0.25">
      <c r="A5" s="7" t="s">
        <v>5</v>
      </c>
      <c r="B5" s="8" t="s">
        <v>6</v>
      </c>
      <c r="C5" s="9" t="s">
        <v>7</v>
      </c>
      <c r="D5" s="9" t="s">
        <v>8</v>
      </c>
      <c r="E5" s="9" t="s">
        <v>9</v>
      </c>
      <c r="F5" s="7" t="s">
        <v>10</v>
      </c>
      <c r="G5" s="8" t="s">
        <v>11</v>
      </c>
      <c r="H5" s="9" t="s">
        <v>12</v>
      </c>
      <c r="I5" s="7" t="s">
        <v>13</v>
      </c>
      <c r="J5" s="7" t="s">
        <v>14</v>
      </c>
      <c r="K5" s="10" t="s">
        <v>15</v>
      </c>
      <c r="L5" s="10" t="s">
        <v>16</v>
      </c>
      <c r="M5" s="11" t="s">
        <v>17</v>
      </c>
      <c r="N5" s="11" t="s">
        <v>18</v>
      </c>
      <c r="O5" s="10" t="s">
        <v>19</v>
      </c>
      <c r="P5" s="10" t="s">
        <v>20</v>
      </c>
      <c r="Q5" s="11" t="s">
        <v>21</v>
      </c>
      <c r="R5" s="11" t="s">
        <v>22</v>
      </c>
      <c r="S5" s="10" t="s">
        <v>23</v>
      </c>
      <c r="T5" s="10" t="s">
        <v>24</v>
      </c>
      <c r="U5" s="11" t="s">
        <v>25</v>
      </c>
      <c r="V5" s="11" t="s">
        <v>26</v>
      </c>
      <c r="W5" s="10" t="s">
        <v>27</v>
      </c>
      <c r="X5" s="10" t="s">
        <v>28</v>
      </c>
      <c r="Y5" s="11" t="s">
        <v>29</v>
      </c>
      <c r="Z5" s="11" t="s">
        <v>30</v>
      </c>
      <c r="AA5" s="10" t="s">
        <v>31</v>
      </c>
      <c r="AB5" s="10" t="s">
        <v>32</v>
      </c>
      <c r="AC5" s="11" t="s">
        <v>33</v>
      </c>
      <c r="AD5" s="11" t="s">
        <v>34</v>
      </c>
      <c r="AE5" s="10" t="s">
        <v>35</v>
      </c>
      <c r="AF5" s="10" t="s">
        <v>36</v>
      </c>
      <c r="AG5" s="11" t="s">
        <v>37</v>
      </c>
      <c r="AH5" s="11" t="s">
        <v>38</v>
      </c>
      <c r="AI5" s="10" t="s">
        <v>39</v>
      </c>
      <c r="AJ5" s="10" t="s">
        <v>40</v>
      </c>
    </row>
    <row r="6" spans="1:36" ht="19.5" customHeight="1" x14ac:dyDescent="0.25">
      <c r="A6" s="97" t="s">
        <v>41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</row>
    <row r="7" spans="1:36" ht="16.5" customHeight="1" x14ac:dyDescent="0.25">
      <c r="A7" s="96" t="s">
        <v>117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</row>
    <row r="8" spans="1:36" ht="15" customHeight="1" x14ac:dyDescent="0.25">
      <c r="A8" s="12">
        <v>1</v>
      </c>
      <c r="B8" s="13" t="s">
        <v>42</v>
      </c>
      <c r="C8" s="14" t="s">
        <v>43</v>
      </c>
      <c r="D8" s="15">
        <v>46086</v>
      </c>
      <c r="E8" s="15">
        <v>46100</v>
      </c>
      <c r="F8" s="16" t="s">
        <v>44</v>
      </c>
      <c r="G8" s="17">
        <v>8</v>
      </c>
      <c r="H8" s="18" t="str">
        <f t="shared" ref="H8:H13" ca="1" si="0">IF(G8="","—",IF(D8="","◌ To Do",IF(AND(ISNUMBER(D8),D8&lt;=TODAY(),E8&lt;=TODAY()),"✔ Done",IF(AND(ISNUMBER(D8),D8&lt;=TODAY()),"▶ Active","◌ To Do"))))</f>
        <v>▶ Active</v>
      </c>
      <c r="I8" s="19" t="s">
        <v>45</v>
      </c>
      <c r="J8" s="20" t="s">
        <v>46</v>
      </c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</row>
    <row r="9" spans="1:36" ht="15" customHeight="1" x14ac:dyDescent="0.25">
      <c r="A9" s="22">
        <v>2</v>
      </c>
      <c r="B9" s="23" t="s">
        <v>47</v>
      </c>
      <c r="C9" s="24" t="s">
        <v>48</v>
      </c>
      <c r="D9" s="15">
        <v>46086</v>
      </c>
      <c r="E9" s="15">
        <v>46091</v>
      </c>
      <c r="F9" s="25" t="s">
        <v>126</v>
      </c>
      <c r="G9" s="17">
        <v>3</v>
      </c>
      <c r="H9" s="26" t="str">
        <f t="shared" ca="1" si="0"/>
        <v>✔ Done</v>
      </c>
      <c r="I9" s="27" t="s">
        <v>45</v>
      </c>
      <c r="J9" s="28" t="s">
        <v>49</v>
      </c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</row>
    <row r="10" spans="1:36" ht="15" customHeight="1" x14ac:dyDescent="0.25">
      <c r="A10" s="30">
        <v>3</v>
      </c>
      <c r="B10" s="31" t="s">
        <v>50</v>
      </c>
      <c r="C10" s="32" t="s">
        <v>48</v>
      </c>
      <c r="D10" s="15">
        <v>46087</v>
      </c>
      <c r="E10" s="15">
        <v>46093</v>
      </c>
      <c r="F10" s="33" t="s">
        <v>51</v>
      </c>
      <c r="G10" s="17">
        <v>2</v>
      </c>
      <c r="H10" s="34" t="str">
        <f t="shared" ca="1" si="0"/>
        <v>✔ Done</v>
      </c>
      <c r="I10" s="35" t="s">
        <v>45</v>
      </c>
      <c r="J10" s="36" t="s">
        <v>52</v>
      </c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</row>
    <row r="11" spans="1:36" ht="15" customHeight="1" x14ac:dyDescent="0.25">
      <c r="A11" s="22">
        <v>4</v>
      </c>
      <c r="B11" s="23" t="s">
        <v>53</v>
      </c>
      <c r="C11" s="24" t="s">
        <v>48</v>
      </c>
      <c r="D11" s="15">
        <v>46089</v>
      </c>
      <c r="E11" s="15">
        <v>46097</v>
      </c>
      <c r="F11" s="25" t="s">
        <v>54</v>
      </c>
      <c r="G11" s="17">
        <v>5</v>
      </c>
      <c r="H11" s="26" t="str">
        <f t="shared" ca="1" si="0"/>
        <v>✔ Done</v>
      </c>
      <c r="I11" s="27" t="s">
        <v>45</v>
      </c>
      <c r="J11" s="28" t="s">
        <v>55</v>
      </c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</row>
    <row r="12" spans="1:36" ht="15" customHeight="1" x14ac:dyDescent="0.25">
      <c r="A12" s="30">
        <v>5</v>
      </c>
      <c r="B12" s="31" t="s">
        <v>56</v>
      </c>
      <c r="C12" s="32" t="s">
        <v>48</v>
      </c>
      <c r="D12" s="15">
        <v>46093</v>
      </c>
      <c r="E12" s="15">
        <v>46098</v>
      </c>
      <c r="F12" s="33" t="s">
        <v>126</v>
      </c>
      <c r="G12" s="17">
        <v>2</v>
      </c>
      <c r="H12" s="34" t="str">
        <f t="shared" ca="1" si="0"/>
        <v>✔ Done</v>
      </c>
      <c r="I12" s="35" t="s">
        <v>45</v>
      </c>
      <c r="J12" s="36" t="s">
        <v>57</v>
      </c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</row>
    <row r="13" spans="1:36" ht="15" customHeight="1" x14ac:dyDescent="0.25">
      <c r="A13" s="38">
        <v>6</v>
      </c>
      <c r="B13" s="39" t="s">
        <v>58</v>
      </c>
      <c r="C13" s="40" t="s">
        <v>59</v>
      </c>
      <c r="D13" s="15">
        <v>46099</v>
      </c>
      <c r="E13" s="15">
        <v>46099</v>
      </c>
      <c r="F13" s="41" t="s">
        <v>60</v>
      </c>
      <c r="G13" s="42"/>
      <c r="H13" s="43" t="str">
        <f t="shared" ca="1" si="0"/>
        <v>—</v>
      </c>
      <c r="I13" s="44" t="s">
        <v>45</v>
      </c>
      <c r="J13" s="45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</row>
    <row r="14" spans="1:36" ht="16.5" customHeight="1" x14ac:dyDescent="0.25">
      <c r="A14" s="96" t="s">
        <v>118</v>
      </c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</row>
    <row r="15" spans="1:36" ht="15" customHeight="1" x14ac:dyDescent="0.25">
      <c r="A15" s="12">
        <v>7</v>
      </c>
      <c r="B15" s="13" t="s">
        <v>61</v>
      </c>
      <c r="C15" s="14" t="s">
        <v>43</v>
      </c>
      <c r="D15" s="15">
        <v>46100</v>
      </c>
      <c r="E15" s="15">
        <v>46114</v>
      </c>
      <c r="F15" s="16" t="s">
        <v>44</v>
      </c>
      <c r="G15" s="17">
        <v>10</v>
      </c>
      <c r="H15" s="18" t="str">
        <f t="shared" ref="H15:H20" ca="1" si="1">IF(G15="","—",IF(D15="","◌ To Do",IF(AND(ISNUMBER(D15),D15&lt;=TODAY(),E15&lt;=TODAY()),"✔ Done",IF(AND(ISNUMBER(D15),D15&lt;=TODAY()),"▶ Active","◌ To Do"))))</f>
        <v>◌ To Do</v>
      </c>
      <c r="I15" s="19" t="s">
        <v>62</v>
      </c>
      <c r="J15" s="20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6" ht="15" customHeight="1" x14ac:dyDescent="0.25">
      <c r="A16" s="47">
        <v>8</v>
      </c>
      <c r="B16" s="48" t="s">
        <v>63</v>
      </c>
      <c r="C16" s="49" t="s">
        <v>48</v>
      </c>
      <c r="D16" s="15">
        <v>46100</v>
      </c>
      <c r="E16" s="15">
        <v>46106</v>
      </c>
      <c r="F16" s="50" t="s">
        <v>54</v>
      </c>
      <c r="G16" s="17">
        <v>3</v>
      </c>
      <c r="H16" s="51" t="str">
        <f t="shared" ca="1" si="1"/>
        <v>◌ To Do</v>
      </c>
      <c r="I16" s="52" t="s">
        <v>62</v>
      </c>
      <c r="J16" s="53" t="s">
        <v>64</v>
      </c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</row>
    <row r="17" spans="1:36" ht="15" customHeight="1" x14ac:dyDescent="0.25">
      <c r="A17" s="30">
        <v>9</v>
      </c>
      <c r="B17" s="31" t="s">
        <v>65</v>
      </c>
      <c r="C17" s="32" t="s">
        <v>48</v>
      </c>
      <c r="D17" s="15">
        <v>46102</v>
      </c>
      <c r="E17" s="15">
        <v>46110</v>
      </c>
      <c r="F17" s="33" t="s">
        <v>126</v>
      </c>
      <c r="G17" s="17">
        <v>5</v>
      </c>
      <c r="H17" s="34" t="str">
        <f t="shared" ca="1" si="1"/>
        <v>◌ To Do</v>
      </c>
      <c r="I17" s="35" t="s">
        <v>62</v>
      </c>
      <c r="J17" s="36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</row>
    <row r="18" spans="1:36" ht="15" customHeight="1" x14ac:dyDescent="0.25">
      <c r="A18" s="47">
        <v>10</v>
      </c>
      <c r="B18" s="48" t="s">
        <v>66</v>
      </c>
      <c r="C18" s="49" t="s">
        <v>48</v>
      </c>
      <c r="D18" s="15">
        <v>46104</v>
      </c>
      <c r="E18" s="15">
        <v>46110</v>
      </c>
      <c r="F18" s="50" t="s">
        <v>51</v>
      </c>
      <c r="G18" s="17">
        <v>3</v>
      </c>
      <c r="H18" s="51" t="str">
        <f t="shared" ca="1" si="1"/>
        <v>◌ To Do</v>
      </c>
      <c r="I18" s="52" t="s">
        <v>62</v>
      </c>
      <c r="J18" s="53" t="s">
        <v>67</v>
      </c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</row>
    <row r="19" spans="1:36" ht="15" customHeight="1" x14ac:dyDescent="0.25">
      <c r="A19" s="30">
        <v>11</v>
      </c>
      <c r="B19" s="31" t="s">
        <v>68</v>
      </c>
      <c r="C19" s="32" t="s">
        <v>48</v>
      </c>
      <c r="D19" s="15">
        <v>46106</v>
      </c>
      <c r="E19" s="15">
        <v>46111</v>
      </c>
      <c r="F19" s="33" t="s">
        <v>54</v>
      </c>
      <c r="G19" s="17">
        <v>2</v>
      </c>
      <c r="H19" s="34" t="str">
        <f t="shared" ca="1" si="1"/>
        <v>◌ To Do</v>
      </c>
      <c r="I19" s="35" t="s">
        <v>62</v>
      </c>
      <c r="J19" s="36" t="s">
        <v>69</v>
      </c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</row>
    <row r="20" spans="1:36" ht="15" customHeight="1" x14ac:dyDescent="0.25">
      <c r="A20" s="38">
        <v>12</v>
      </c>
      <c r="B20" s="39" t="s">
        <v>70</v>
      </c>
      <c r="C20" s="40" t="s">
        <v>59</v>
      </c>
      <c r="D20" s="15">
        <v>46113</v>
      </c>
      <c r="E20" s="15">
        <v>46113</v>
      </c>
      <c r="F20" s="41" t="s">
        <v>60</v>
      </c>
      <c r="G20" s="42"/>
      <c r="H20" s="43" t="str">
        <f t="shared" ca="1" si="1"/>
        <v>—</v>
      </c>
      <c r="I20" s="44" t="s">
        <v>62</v>
      </c>
      <c r="J20" s="45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</row>
    <row r="21" spans="1:36" ht="16.5" customHeight="1" x14ac:dyDescent="0.25">
      <c r="A21" s="96" t="s">
        <v>119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</row>
    <row r="22" spans="1:36" ht="15" customHeight="1" x14ac:dyDescent="0.25">
      <c r="A22" s="12">
        <v>13</v>
      </c>
      <c r="B22" s="13" t="s">
        <v>71</v>
      </c>
      <c r="C22" s="14" t="s">
        <v>43</v>
      </c>
      <c r="D22" s="15">
        <v>46114</v>
      </c>
      <c r="E22" s="15">
        <v>46128</v>
      </c>
      <c r="F22" s="16" t="s">
        <v>44</v>
      </c>
      <c r="G22" s="17">
        <v>12</v>
      </c>
      <c r="H22" s="55" t="str">
        <f t="shared" ref="H22:H28" ca="1" si="2">IF(G22="","—",IF(D22="","◌ To Do",IF(AND(ISNUMBER(D22),D22&lt;=TODAY(),E22&lt;=TODAY()),"✔ Done",IF(AND(ISNUMBER(D22),D22&lt;=TODAY()),"▶ Active","◌ To Do"))))</f>
        <v>◌ To Do</v>
      </c>
      <c r="I22" s="19" t="s">
        <v>72</v>
      </c>
      <c r="J22" s="20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</row>
    <row r="23" spans="1:36" ht="15" customHeight="1" x14ac:dyDescent="0.25">
      <c r="A23" s="22">
        <v>14</v>
      </c>
      <c r="B23" s="23" t="s">
        <v>73</v>
      </c>
      <c r="C23" s="24" t="s">
        <v>48</v>
      </c>
      <c r="D23" s="15">
        <v>46114</v>
      </c>
      <c r="E23" s="15">
        <v>46119</v>
      </c>
      <c r="F23" s="25" t="s">
        <v>126</v>
      </c>
      <c r="G23" s="17">
        <v>3</v>
      </c>
      <c r="H23" s="56" t="str">
        <f t="shared" ca="1" si="2"/>
        <v>◌ To Do</v>
      </c>
      <c r="I23" s="27" t="s">
        <v>72</v>
      </c>
      <c r="J23" s="28" t="s">
        <v>74</v>
      </c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</row>
    <row r="24" spans="1:36" ht="15" customHeight="1" x14ac:dyDescent="0.25">
      <c r="A24" s="30">
        <v>15</v>
      </c>
      <c r="B24" s="31" t="s">
        <v>75</v>
      </c>
      <c r="C24" s="32" t="s">
        <v>48</v>
      </c>
      <c r="D24" s="15">
        <v>46116</v>
      </c>
      <c r="E24" s="15">
        <v>46124</v>
      </c>
      <c r="F24" s="33" t="s">
        <v>51</v>
      </c>
      <c r="G24" s="17">
        <v>5</v>
      </c>
      <c r="H24" s="57" t="str">
        <f t="shared" ca="1" si="2"/>
        <v>◌ To Do</v>
      </c>
      <c r="I24" s="35" t="s">
        <v>72</v>
      </c>
      <c r="J24" s="36" t="s">
        <v>76</v>
      </c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</row>
    <row r="25" spans="1:36" ht="15" customHeight="1" x14ac:dyDescent="0.25">
      <c r="A25" s="22">
        <v>16</v>
      </c>
      <c r="B25" s="23" t="s">
        <v>77</v>
      </c>
      <c r="C25" s="24" t="s">
        <v>48</v>
      </c>
      <c r="D25" s="15">
        <v>46118</v>
      </c>
      <c r="E25" s="15">
        <v>46125</v>
      </c>
      <c r="F25" s="25" t="s">
        <v>54</v>
      </c>
      <c r="G25" s="17">
        <v>5</v>
      </c>
      <c r="H25" s="56" t="str">
        <f t="shared" ca="1" si="2"/>
        <v>◌ To Do</v>
      </c>
      <c r="I25" s="27" t="s">
        <v>72</v>
      </c>
      <c r="J25" s="28" t="s">
        <v>78</v>
      </c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</row>
    <row r="26" spans="1:36" ht="15" customHeight="1" x14ac:dyDescent="0.25">
      <c r="A26" s="58">
        <v>17</v>
      </c>
      <c r="B26" s="59" t="s">
        <v>79</v>
      </c>
      <c r="C26" s="60" t="s">
        <v>80</v>
      </c>
      <c r="D26" s="15">
        <v>46119</v>
      </c>
      <c r="E26" s="15">
        <v>46121</v>
      </c>
      <c r="F26" s="61" t="s">
        <v>126</v>
      </c>
      <c r="G26" s="17">
        <v>1</v>
      </c>
      <c r="H26" s="62" t="str">
        <f t="shared" ca="1" si="2"/>
        <v>◌ To Do</v>
      </c>
      <c r="I26" s="63" t="s">
        <v>72</v>
      </c>
      <c r="J26" s="64" t="s">
        <v>81</v>
      </c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</row>
    <row r="27" spans="1:36" ht="15" customHeight="1" x14ac:dyDescent="0.25">
      <c r="A27" s="22">
        <v>18</v>
      </c>
      <c r="B27" s="23" t="s">
        <v>82</v>
      </c>
      <c r="C27" s="24" t="s">
        <v>48</v>
      </c>
      <c r="D27" s="15">
        <v>46121</v>
      </c>
      <c r="E27" s="15">
        <v>46125</v>
      </c>
      <c r="F27" s="25" t="s">
        <v>54</v>
      </c>
      <c r="G27" s="17">
        <v>3</v>
      </c>
      <c r="H27" s="56" t="str">
        <f t="shared" ca="1" si="2"/>
        <v>◌ To Do</v>
      </c>
      <c r="I27" s="27" t="s">
        <v>72</v>
      </c>
      <c r="J27" s="28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</row>
    <row r="28" spans="1:36" ht="15" customHeight="1" x14ac:dyDescent="0.25">
      <c r="A28" s="38">
        <v>19</v>
      </c>
      <c r="B28" s="39" t="s">
        <v>83</v>
      </c>
      <c r="C28" s="40" t="s">
        <v>59</v>
      </c>
      <c r="D28" s="15">
        <v>46127</v>
      </c>
      <c r="E28" s="15">
        <v>46127</v>
      </c>
      <c r="F28" s="41" t="s">
        <v>60</v>
      </c>
      <c r="G28" s="42"/>
      <c r="H28" s="66" t="str">
        <f t="shared" ca="1" si="2"/>
        <v>—</v>
      </c>
      <c r="I28" s="44" t="s">
        <v>72</v>
      </c>
      <c r="J28" s="45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</row>
    <row r="29" spans="1:36" ht="19.5" customHeight="1" x14ac:dyDescent="0.25">
      <c r="A29" s="97" t="s">
        <v>84</v>
      </c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</row>
    <row r="30" spans="1:36" ht="19.5" customHeight="1" x14ac:dyDescent="0.25">
      <c r="A30" s="97" t="s">
        <v>85</v>
      </c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</row>
    <row r="31" spans="1:36" ht="16.5" customHeight="1" x14ac:dyDescent="0.25">
      <c r="A31" s="96" t="s">
        <v>130</v>
      </c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</row>
    <row r="32" spans="1:36" ht="15" customHeight="1" x14ac:dyDescent="0.25">
      <c r="A32" s="12">
        <v>20</v>
      </c>
      <c r="B32" s="13" t="s">
        <v>86</v>
      </c>
      <c r="C32" s="14" t="s">
        <v>43</v>
      </c>
      <c r="D32" s="15">
        <v>46128</v>
      </c>
      <c r="E32" s="15">
        <v>46144</v>
      </c>
      <c r="F32" s="16" t="s">
        <v>44</v>
      </c>
      <c r="G32" s="17">
        <v>13</v>
      </c>
      <c r="H32" s="67" t="str">
        <f t="shared" ref="H32:H37" ca="1" si="3">IF(G32="","—",IF(D32="","◌ To Do",IF(AND(ISNUMBER(D32),D32&lt;=TODAY(),E32&lt;=TODAY()),"✔ Done",IF(AND(ISNUMBER(D32),D32&lt;=TODAY()),"▶ Active","◌ To Do"))))</f>
        <v>◌ To Do</v>
      </c>
      <c r="I32" s="19" t="s">
        <v>87</v>
      </c>
      <c r="J32" s="20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</row>
    <row r="33" spans="1:36" ht="15" customHeight="1" x14ac:dyDescent="0.25">
      <c r="A33" s="30">
        <v>21</v>
      </c>
      <c r="B33" s="31" t="s">
        <v>88</v>
      </c>
      <c r="C33" s="32" t="s">
        <v>48</v>
      </c>
      <c r="D33" s="15">
        <v>46128</v>
      </c>
      <c r="E33" s="15">
        <v>46135</v>
      </c>
      <c r="F33" s="33" t="s">
        <v>51</v>
      </c>
      <c r="G33" s="17">
        <v>3</v>
      </c>
      <c r="H33" s="68" t="str">
        <f t="shared" ca="1" si="3"/>
        <v>◌ To Do</v>
      </c>
      <c r="I33" s="35" t="s">
        <v>87</v>
      </c>
      <c r="J33" s="36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</row>
    <row r="34" spans="1:36" ht="15" customHeight="1" x14ac:dyDescent="0.25">
      <c r="A34" s="69">
        <v>22</v>
      </c>
      <c r="B34" s="70" t="s">
        <v>89</v>
      </c>
      <c r="C34" s="71" t="s">
        <v>48</v>
      </c>
      <c r="D34" s="15">
        <v>46130</v>
      </c>
      <c r="E34" s="15">
        <v>46138</v>
      </c>
      <c r="F34" s="72" t="s">
        <v>126</v>
      </c>
      <c r="G34" s="17">
        <v>5</v>
      </c>
      <c r="H34" s="73" t="str">
        <f t="shared" ca="1" si="3"/>
        <v>◌ To Do</v>
      </c>
      <c r="I34" s="74" t="s">
        <v>87</v>
      </c>
      <c r="J34" s="75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</row>
    <row r="35" spans="1:36" ht="15" customHeight="1" x14ac:dyDescent="0.25">
      <c r="A35" s="30">
        <v>23</v>
      </c>
      <c r="B35" s="31" t="s">
        <v>90</v>
      </c>
      <c r="C35" s="32" t="s">
        <v>48</v>
      </c>
      <c r="D35" s="15">
        <v>46132</v>
      </c>
      <c r="E35" s="15">
        <v>46138</v>
      </c>
      <c r="F35" s="33" t="s">
        <v>54</v>
      </c>
      <c r="G35" s="17">
        <v>3</v>
      </c>
      <c r="H35" s="68" t="str">
        <f t="shared" ca="1" si="3"/>
        <v>◌ To Do</v>
      </c>
      <c r="I35" s="35" t="s">
        <v>87</v>
      </c>
      <c r="J35" s="36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</row>
    <row r="36" spans="1:36" ht="15" customHeight="1" x14ac:dyDescent="0.25">
      <c r="A36" s="69">
        <v>24</v>
      </c>
      <c r="B36" s="70" t="s">
        <v>91</v>
      </c>
      <c r="C36" s="71" t="s">
        <v>48</v>
      </c>
      <c r="D36" s="15">
        <v>46134</v>
      </c>
      <c r="E36" s="15">
        <v>46139</v>
      </c>
      <c r="F36" s="72" t="s">
        <v>126</v>
      </c>
      <c r="G36" s="17">
        <v>3</v>
      </c>
      <c r="H36" s="73" t="str">
        <f t="shared" ca="1" si="3"/>
        <v>◌ To Do</v>
      </c>
      <c r="I36" s="74" t="s">
        <v>87</v>
      </c>
      <c r="J36" s="75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</row>
    <row r="37" spans="1:36" ht="15" customHeight="1" x14ac:dyDescent="0.25">
      <c r="A37" s="38">
        <v>25</v>
      </c>
      <c r="B37" s="39" t="s">
        <v>92</v>
      </c>
      <c r="C37" s="40" t="s">
        <v>59</v>
      </c>
      <c r="D37" s="15">
        <v>46143</v>
      </c>
      <c r="E37" s="15">
        <v>46143</v>
      </c>
      <c r="F37" s="41" t="s">
        <v>60</v>
      </c>
      <c r="G37" s="42"/>
      <c r="H37" s="77" t="str">
        <f t="shared" ca="1" si="3"/>
        <v>—</v>
      </c>
      <c r="I37" s="44" t="s">
        <v>87</v>
      </c>
      <c r="J37" s="45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</row>
    <row r="38" spans="1:36" ht="16.5" customHeight="1" x14ac:dyDescent="0.25">
      <c r="A38" s="96" t="s">
        <v>131</v>
      </c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</row>
    <row r="39" spans="1:36" ht="15" customHeight="1" x14ac:dyDescent="0.25">
      <c r="A39" s="12">
        <v>26</v>
      </c>
      <c r="B39" s="13" t="s">
        <v>93</v>
      </c>
      <c r="C39" s="14" t="s">
        <v>43</v>
      </c>
      <c r="D39" s="15">
        <v>46144</v>
      </c>
      <c r="E39" s="15">
        <v>46158</v>
      </c>
      <c r="F39" s="16" t="s">
        <v>44</v>
      </c>
      <c r="G39" s="17">
        <v>15</v>
      </c>
      <c r="H39" s="67" t="str">
        <f t="shared" ref="H39:H44" ca="1" si="4">IF(G39="","—",IF(D39="","◌ To Do",IF(AND(ISNUMBER(D39),D39&lt;=TODAY(),E39&lt;=TODAY()),"✔ Done",IF(AND(ISNUMBER(D39),D39&lt;=TODAY()),"▶ Active","◌ To Do"))))</f>
        <v>◌ To Do</v>
      </c>
      <c r="I39" s="19" t="s">
        <v>94</v>
      </c>
      <c r="J39" s="20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</row>
    <row r="40" spans="1:36" ht="15" customHeight="1" x14ac:dyDescent="0.25">
      <c r="A40" s="30">
        <v>27</v>
      </c>
      <c r="B40" s="31" t="s">
        <v>95</v>
      </c>
      <c r="C40" s="32" t="s">
        <v>48</v>
      </c>
      <c r="D40" s="15">
        <v>46144</v>
      </c>
      <c r="E40" s="15">
        <v>46151</v>
      </c>
      <c r="F40" s="33" t="s">
        <v>54</v>
      </c>
      <c r="G40" s="17">
        <v>5</v>
      </c>
      <c r="H40" s="68" t="str">
        <f t="shared" ca="1" si="4"/>
        <v>◌ To Do</v>
      </c>
      <c r="I40" s="35" t="s">
        <v>94</v>
      </c>
      <c r="J40" s="36" t="s">
        <v>96</v>
      </c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</row>
    <row r="41" spans="1:36" ht="15" customHeight="1" x14ac:dyDescent="0.25">
      <c r="A41" s="78">
        <v>28</v>
      </c>
      <c r="B41" s="79" t="s">
        <v>97</v>
      </c>
      <c r="C41" s="80" t="s">
        <v>48</v>
      </c>
      <c r="D41" s="15">
        <v>46146</v>
      </c>
      <c r="E41" s="15">
        <v>46154</v>
      </c>
      <c r="F41" s="81" t="s">
        <v>51</v>
      </c>
      <c r="G41" s="17">
        <v>5</v>
      </c>
      <c r="H41" s="82" t="str">
        <f t="shared" ca="1" si="4"/>
        <v>◌ To Do</v>
      </c>
      <c r="I41" s="83" t="s">
        <v>94</v>
      </c>
      <c r="J41" s="84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</row>
    <row r="42" spans="1:36" ht="15" customHeight="1" x14ac:dyDescent="0.25">
      <c r="A42" s="30">
        <v>29</v>
      </c>
      <c r="B42" s="31" t="s">
        <v>98</v>
      </c>
      <c r="C42" s="32" t="s">
        <v>48</v>
      </c>
      <c r="D42" s="15">
        <v>46148</v>
      </c>
      <c r="E42" s="15">
        <v>46154</v>
      </c>
      <c r="F42" s="33" t="s">
        <v>126</v>
      </c>
      <c r="G42" s="17">
        <v>5</v>
      </c>
      <c r="H42" s="68" t="str">
        <f t="shared" ca="1" si="4"/>
        <v>◌ To Do</v>
      </c>
      <c r="I42" s="35" t="s">
        <v>94</v>
      </c>
      <c r="J42" s="36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</row>
    <row r="43" spans="1:36" ht="15" customHeight="1" x14ac:dyDescent="0.25">
      <c r="A43" s="58">
        <v>30</v>
      </c>
      <c r="B43" s="59" t="s">
        <v>99</v>
      </c>
      <c r="C43" s="60" t="s">
        <v>80</v>
      </c>
      <c r="D43" s="15">
        <v>46149</v>
      </c>
      <c r="E43" s="15">
        <v>46151</v>
      </c>
      <c r="F43" s="61" t="s">
        <v>54</v>
      </c>
      <c r="G43" s="17">
        <v>1</v>
      </c>
      <c r="H43" s="86" t="str">
        <f t="shared" ca="1" si="4"/>
        <v>◌ To Do</v>
      </c>
      <c r="I43" s="63" t="s">
        <v>94</v>
      </c>
      <c r="J43" s="64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</row>
    <row r="44" spans="1:36" ht="15" customHeight="1" x14ac:dyDescent="0.25">
      <c r="A44" s="38">
        <v>31</v>
      </c>
      <c r="B44" s="39" t="s">
        <v>100</v>
      </c>
      <c r="C44" s="40" t="s">
        <v>59</v>
      </c>
      <c r="D44" s="15">
        <v>46157</v>
      </c>
      <c r="E44" s="15">
        <v>46157</v>
      </c>
      <c r="F44" s="41" t="s">
        <v>60</v>
      </c>
      <c r="G44" s="42"/>
      <c r="H44" s="77" t="str">
        <f t="shared" ca="1" si="4"/>
        <v>—</v>
      </c>
      <c r="I44" s="44" t="s">
        <v>94</v>
      </c>
      <c r="J44" s="45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</row>
    <row r="45" spans="1:36" ht="16.5" customHeight="1" x14ac:dyDescent="0.25">
      <c r="A45" s="96" t="s">
        <v>132</v>
      </c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6"/>
      <c r="AC45" s="96"/>
      <c r="AD45" s="96"/>
      <c r="AE45" s="96"/>
      <c r="AF45" s="96"/>
      <c r="AG45" s="96"/>
      <c r="AH45" s="96"/>
      <c r="AI45" s="96"/>
      <c r="AJ45" s="96"/>
    </row>
    <row r="46" spans="1:36" ht="15" customHeight="1" x14ac:dyDescent="0.25">
      <c r="A46" s="12">
        <v>32</v>
      </c>
      <c r="B46" s="13" t="s">
        <v>101</v>
      </c>
      <c r="C46" s="14" t="s">
        <v>43</v>
      </c>
      <c r="D46" s="15">
        <v>46158</v>
      </c>
      <c r="E46" s="15">
        <v>46172</v>
      </c>
      <c r="F46" s="16" t="s">
        <v>44</v>
      </c>
      <c r="G46" s="17">
        <v>10</v>
      </c>
      <c r="H46" s="67" t="str">
        <f t="shared" ref="H46:H51" ca="1" si="5">IF(G46="","—",IF(D46="","◌ To Do",IF(AND(ISNUMBER(D46),D46&lt;=TODAY(),E46&lt;=TODAY()),"✔ Done",IF(AND(ISNUMBER(D46),D46&lt;=TODAY()),"▶ Active","◌ To Do"))))</f>
        <v>◌ To Do</v>
      </c>
      <c r="I46" s="19" t="s">
        <v>102</v>
      </c>
      <c r="J46" s="20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</row>
    <row r="47" spans="1:36" ht="15" customHeight="1" x14ac:dyDescent="0.25">
      <c r="A47" s="30">
        <v>33</v>
      </c>
      <c r="B47" s="31" t="s">
        <v>103</v>
      </c>
      <c r="C47" s="32" t="s">
        <v>48</v>
      </c>
      <c r="D47" s="15">
        <v>46158</v>
      </c>
      <c r="E47" s="15">
        <v>46166</v>
      </c>
      <c r="F47" s="33" t="s">
        <v>51</v>
      </c>
      <c r="G47" s="17">
        <v>5</v>
      </c>
      <c r="H47" s="68" t="str">
        <f t="shared" ca="1" si="5"/>
        <v>◌ To Do</v>
      </c>
      <c r="I47" s="35" t="s">
        <v>102</v>
      </c>
      <c r="J47" s="36" t="s">
        <v>104</v>
      </c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</row>
    <row r="48" spans="1:36" ht="15" customHeight="1" x14ac:dyDescent="0.25">
      <c r="A48" s="69">
        <v>34</v>
      </c>
      <c r="B48" s="70" t="s">
        <v>105</v>
      </c>
      <c r="C48" s="71" t="s">
        <v>48</v>
      </c>
      <c r="D48" s="15">
        <v>46160</v>
      </c>
      <c r="E48" s="15">
        <v>46166</v>
      </c>
      <c r="F48" s="72" t="s">
        <v>126</v>
      </c>
      <c r="G48" s="17">
        <v>3</v>
      </c>
      <c r="H48" s="73" t="str">
        <f t="shared" ca="1" si="5"/>
        <v>◌ To Do</v>
      </c>
      <c r="I48" s="74" t="s">
        <v>102</v>
      </c>
      <c r="J48" s="75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6"/>
    </row>
    <row r="49" spans="1:36" ht="15" customHeight="1" x14ac:dyDescent="0.25">
      <c r="A49" s="30">
        <v>35</v>
      </c>
      <c r="B49" s="31" t="s">
        <v>106</v>
      </c>
      <c r="C49" s="32" t="s">
        <v>48</v>
      </c>
      <c r="D49" s="15">
        <v>46162</v>
      </c>
      <c r="E49" s="15">
        <v>46170</v>
      </c>
      <c r="F49" s="33" t="s">
        <v>54</v>
      </c>
      <c r="G49" s="17">
        <v>5</v>
      </c>
      <c r="H49" s="68" t="str">
        <f t="shared" ca="1" si="5"/>
        <v>◌ To Do</v>
      </c>
      <c r="I49" s="35" t="s">
        <v>102</v>
      </c>
      <c r="J49" s="36" t="s">
        <v>107</v>
      </c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</row>
    <row r="50" spans="1:36" ht="15" customHeight="1" x14ac:dyDescent="0.25">
      <c r="A50" s="69">
        <v>36</v>
      </c>
      <c r="B50" s="70" t="s">
        <v>108</v>
      </c>
      <c r="C50" s="71" t="s">
        <v>48</v>
      </c>
      <c r="D50" s="15">
        <v>46164</v>
      </c>
      <c r="E50" s="15">
        <v>46169</v>
      </c>
      <c r="F50" s="72" t="s">
        <v>126</v>
      </c>
      <c r="G50" s="17">
        <v>3</v>
      </c>
      <c r="H50" s="73" t="str">
        <f t="shared" ca="1" si="5"/>
        <v>◌ To Do</v>
      </c>
      <c r="I50" s="74" t="s">
        <v>102</v>
      </c>
      <c r="J50" s="75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6"/>
    </row>
    <row r="51" spans="1:36" ht="15" customHeight="1" x14ac:dyDescent="0.25">
      <c r="A51" s="38">
        <v>37</v>
      </c>
      <c r="B51" s="39" t="s">
        <v>109</v>
      </c>
      <c r="C51" s="40" t="s">
        <v>59</v>
      </c>
      <c r="D51" s="15">
        <v>46171</v>
      </c>
      <c r="E51" s="15">
        <v>46171</v>
      </c>
      <c r="F51" s="41" t="s">
        <v>60</v>
      </c>
      <c r="G51" s="42"/>
      <c r="H51" s="77" t="str">
        <f t="shared" ca="1" si="5"/>
        <v>—</v>
      </c>
      <c r="I51" s="44" t="s">
        <v>102</v>
      </c>
      <c r="J51" s="45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</row>
    <row r="52" spans="1:36" ht="19.5" customHeight="1" x14ac:dyDescent="0.25">
      <c r="A52" s="97" t="s">
        <v>110</v>
      </c>
      <c r="B52" s="97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</row>
    <row r="54" spans="1:36" ht="15.75" customHeight="1" x14ac:dyDescent="0.25">
      <c r="A54" s="99" t="s">
        <v>111</v>
      </c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</row>
    <row r="55" spans="1:36" ht="13.5" customHeight="1" x14ac:dyDescent="0.25">
      <c r="A55" s="87"/>
      <c r="B55" s="88" t="s">
        <v>112</v>
      </c>
      <c r="C55" s="89"/>
      <c r="D55" s="88" t="s">
        <v>127</v>
      </c>
      <c r="E55" s="90"/>
      <c r="F55" s="88" t="s">
        <v>128</v>
      </c>
      <c r="G55" s="91"/>
      <c r="H55" s="88" t="s">
        <v>113</v>
      </c>
      <c r="I55" s="92"/>
      <c r="J55" s="88" t="s">
        <v>114</v>
      </c>
      <c r="K55" s="93"/>
      <c r="L55" s="88" t="s">
        <v>115</v>
      </c>
    </row>
    <row r="999" spans="11:36" hidden="1" x14ac:dyDescent="0.25">
      <c r="K999" s="94">
        <f>$C$4+0</f>
        <v>46086</v>
      </c>
      <c r="L999" s="94">
        <f>$C$4+7</f>
        <v>46093</v>
      </c>
      <c r="M999" s="94">
        <f>$C$4+14</f>
        <v>46100</v>
      </c>
      <c r="N999" s="94">
        <f>$C$4+21</f>
        <v>46107</v>
      </c>
      <c r="O999" s="94">
        <f>$C$4+28</f>
        <v>46114</v>
      </c>
      <c r="P999" s="94">
        <f>$C$4+35</f>
        <v>46121</v>
      </c>
      <c r="Q999" s="94">
        <f>$C$4+42</f>
        <v>46128</v>
      </c>
      <c r="R999" s="94">
        <f>$C$4+49</f>
        <v>46135</v>
      </c>
      <c r="S999" s="94">
        <f>$C$4+56</f>
        <v>46142</v>
      </c>
      <c r="T999" s="94">
        <f>$C$4+63</f>
        <v>46149</v>
      </c>
      <c r="U999" s="94">
        <f>$C$4+70</f>
        <v>46156</v>
      </c>
      <c r="V999" s="94">
        <f>$C$4+77</f>
        <v>46163</v>
      </c>
      <c r="W999" s="94">
        <f>$C$4+84</f>
        <v>46170</v>
      </c>
      <c r="X999" s="94">
        <f>$C$4+91</f>
        <v>46177</v>
      </c>
      <c r="Y999" s="94">
        <f>$C$4+98</f>
        <v>46184</v>
      </c>
      <c r="Z999" s="94">
        <f>$C$4+105</f>
        <v>46191</v>
      </c>
      <c r="AA999" s="94">
        <f>$C$4+112</f>
        <v>46198</v>
      </c>
      <c r="AB999" s="94">
        <f>$C$4+119</f>
        <v>46205</v>
      </c>
      <c r="AC999" s="94">
        <f>$C$4+126</f>
        <v>46212</v>
      </c>
      <c r="AD999" s="94">
        <f>$C$4+133</f>
        <v>46219</v>
      </c>
      <c r="AE999" s="94">
        <f>$C$4+140</f>
        <v>46226</v>
      </c>
      <c r="AF999" s="94">
        <f>$C$4+147</f>
        <v>46233</v>
      </c>
      <c r="AG999" s="94">
        <f>$C$4+154</f>
        <v>46240</v>
      </c>
      <c r="AH999" s="94">
        <f>$C$4+161</f>
        <v>46247</v>
      </c>
      <c r="AI999" s="94">
        <f>$C$4+168</f>
        <v>46254</v>
      </c>
      <c r="AJ999" s="94">
        <f>$C$4+175</f>
        <v>46261</v>
      </c>
    </row>
  </sheetData>
  <mergeCells count="16">
    <mergeCell ref="A1:AJ1"/>
    <mergeCell ref="A2:AJ2"/>
    <mergeCell ref="C4:D4"/>
    <mergeCell ref="A6:AJ6"/>
    <mergeCell ref="A7:AJ7"/>
    <mergeCell ref="I3:J3"/>
    <mergeCell ref="A38:AJ38"/>
    <mergeCell ref="A45:AJ45"/>
    <mergeCell ref="A52:AJ52"/>
    <mergeCell ref="E4:F4"/>
    <mergeCell ref="A54:N54"/>
    <mergeCell ref="A14:AJ14"/>
    <mergeCell ref="A21:AJ21"/>
    <mergeCell ref="A29:AJ29"/>
    <mergeCell ref="A30:AJ30"/>
    <mergeCell ref="A31:AJ31"/>
  </mergeCells>
  <conditionalFormatting sqref="K8:AJ12">
    <cfRule type="expression" dxfId="34" priority="3">
      <formula>AND(OR($E8&lt;=TODAY(),$E8-$D8=0),$D8&lt;=K$999,$E8&gt;K$999)</formula>
    </cfRule>
    <cfRule type="expression" dxfId="33" priority="4">
      <formula>AND($D8&lt;=TODAY(),$E8&gt;TODAY(),$D8&lt;=K$999,$E8&gt;K$999)</formula>
    </cfRule>
    <cfRule type="expression" dxfId="32" priority="5">
      <formula>AND($D8&gt;TODAY(),$D8&lt;=K$999,$E8&gt;K$999)</formula>
    </cfRule>
  </conditionalFormatting>
  <conditionalFormatting sqref="K8:AJ13">
    <cfRule type="expression" dxfId="31" priority="2">
      <formula>AND(TODAY()&gt;=K$999,TODAY()&lt;K$999+7)</formula>
    </cfRule>
  </conditionalFormatting>
  <conditionalFormatting sqref="K13:AJ13">
    <cfRule type="expression" dxfId="30" priority="23">
      <formula>AND($D13&gt;=K$999,$D13&lt;K$999+7)</formula>
    </cfRule>
  </conditionalFormatting>
  <conditionalFormatting sqref="K15:AJ19">
    <cfRule type="expression" dxfId="29" priority="25">
      <formula>AND(OR($E15&lt;=TODAY(),$E15-$D15=0),$D15&lt;=K$999,$E15&gt;K$999)</formula>
    </cfRule>
    <cfRule type="expression" dxfId="28" priority="26">
      <formula>AND($D15&lt;=TODAY(),$E15&gt;TODAY(),$D15&lt;=K$999,$E15&gt;K$999)</formula>
    </cfRule>
    <cfRule type="expression" dxfId="27" priority="27">
      <formula>AND($D15&gt;TODAY(),$D15&lt;=K$999,$E15&gt;K$999)</formula>
    </cfRule>
  </conditionalFormatting>
  <conditionalFormatting sqref="K15:AJ20">
    <cfRule type="expression" dxfId="26" priority="24">
      <formula>AND(TODAY()&gt;=K$999,TODAY()&lt;K$999+7)</formula>
    </cfRule>
  </conditionalFormatting>
  <conditionalFormatting sqref="K20:AJ20">
    <cfRule type="expression" dxfId="25" priority="45">
      <formula>AND($D20&gt;=K$999,$D20&lt;K$999+7)</formula>
    </cfRule>
  </conditionalFormatting>
  <conditionalFormatting sqref="K22:AJ25">
    <cfRule type="expression" dxfId="24" priority="47">
      <formula>AND(OR($E22&lt;=TODAY(),$E22-$D22=0),$D22&lt;=K$999,$E22&gt;K$999)</formula>
    </cfRule>
    <cfRule type="expression" dxfId="23" priority="48">
      <formula>AND($D22&lt;=TODAY(),$E22&gt;TODAY(),$D22&lt;=K$999,$E22&gt;K$999)</formula>
    </cfRule>
    <cfRule type="expression" dxfId="22" priority="49">
      <formula>AND($D22&gt;TODAY(),$D22&lt;=K$999,$E22&gt;K$999)</formula>
    </cfRule>
  </conditionalFormatting>
  <conditionalFormatting sqref="K22:AJ28">
    <cfRule type="expression" dxfId="21" priority="46">
      <formula>AND(TODAY()&gt;=K$999,TODAY()&lt;K$999+7)</formula>
    </cfRule>
  </conditionalFormatting>
  <conditionalFormatting sqref="K26:AJ26">
    <cfRule type="expression" dxfId="20" priority="63">
      <formula>AND($D26&lt;=K$999,$E26&gt;K$999)</formula>
    </cfRule>
  </conditionalFormatting>
  <conditionalFormatting sqref="K27:AJ27">
    <cfRule type="expression" dxfId="19" priority="65">
      <formula>AND(OR($E27&lt;=TODAY(),$E27-$D27=0),$D27&lt;=K$999,$E27&gt;K$999)</formula>
    </cfRule>
    <cfRule type="expression" dxfId="18" priority="66">
      <formula>AND($D27&lt;=TODAY(),$E27&gt;TODAY(),$D27&lt;=K$999,$E27&gt;K$999)</formula>
    </cfRule>
    <cfRule type="expression" dxfId="17" priority="67">
      <formula>AND($D27&gt;TODAY(),$D27&lt;=K$999,$E27&gt;K$999)</formula>
    </cfRule>
  </conditionalFormatting>
  <conditionalFormatting sqref="K28:AJ28">
    <cfRule type="expression" dxfId="16" priority="69">
      <formula>AND($D28&gt;=K$999,$D28&lt;K$999+7)</formula>
    </cfRule>
  </conditionalFormatting>
  <conditionalFormatting sqref="K32:AJ36">
    <cfRule type="expression" dxfId="15" priority="71">
      <formula>AND(OR($E32&lt;=TODAY(),$E32-$D32=0),$D32&lt;=K$999,$E32&gt;K$999)</formula>
    </cfRule>
    <cfRule type="expression" dxfId="14" priority="72">
      <formula>AND($D32&lt;=TODAY(),$E32&gt;TODAY(),$D32&lt;=K$999,$E32&gt;K$999)</formula>
    </cfRule>
    <cfRule type="expression" dxfId="13" priority="73">
      <formula>AND($D32&gt;TODAY(),$D32&lt;=K$999,$E32&gt;K$999)</formula>
    </cfRule>
  </conditionalFormatting>
  <conditionalFormatting sqref="K32:AJ37">
    <cfRule type="expression" dxfId="12" priority="70">
      <formula>AND(TODAY()&gt;=K$999,TODAY()&lt;K$999+7)</formula>
    </cfRule>
  </conditionalFormatting>
  <conditionalFormatting sqref="K37:AJ37">
    <cfRule type="expression" dxfId="11" priority="91">
      <formula>AND($D37&gt;=K$999,$D37&lt;K$999+7)</formula>
    </cfRule>
  </conditionalFormatting>
  <conditionalFormatting sqref="K39:AJ42">
    <cfRule type="expression" dxfId="10" priority="93">
      <formula>AND(OR($E39&lt;=TODAY(),$E39-$D39=0),$D39&lt;=K$999,$E39&gt;K$999)</formula>
    </cfRule>
    <cfRule type="expression" dxfId="9" priority="94">
      <formula>AND($D39&lt;=TODAY(),$E39&gt;TODAY(),$D39&lt;=K$999,$E39&gt;K$999)</formula>
    </cfRule>
    <cfRule type="expression" dxfId="8" priority="95">
      <formula>AND($D39&gt;TODAY(),$D39&lt;=K$999,$E39&gt;K$999)</formula>
    </cfRule>
  </conditionalFormatting>
  <conditionalFormatting sqref="K39:AJ44">
    <cfRule type="expression" dxfId="7" priority="92">
      <formula>AND(TODAY()&gt;=K$999,TODAY()&lt;K$999+7)</formula>
    </cfRule>
  </conditionalFormatting>
  <conditionalFormatting sqref="K43:AJ43">
    <cfRule type="expression" dxfId="6" priority="109">
      <formula>AND($D43&lt;=K$999,$E43&gt;K$999)</formula>
    </cfRule>
  </conditionalFormatting>
  <conditionalFormatting sqref="K44:AJ44">
    <cfRule type="expression" dxfId="5" priority="111">
      <formula>AND($D44&gt;=K$999,$D44&lt;K$999+7)</formula>
    </cfRule>
  </conditionalFormatting>
  <conditionalFormatting sqref="K46:AJ50">
    <cfRule type="expression" dxfId="4" priority="113">
      <formula>AND(OR($E46&lt;=TODAY(),$E46-$D46=0),$D46&lt;=K$999,$E46&gt;K$999)</formula>
    </cfRule>
    <cfRule type="expression" dxfId="3" priority="114">
      <formula>AND($D46&lt;=TODAY(),$E46&gt;TODAY(),$D46&lt;=K$999,$E46&gt;K$999)</formula>
    </cfRule>
    <cfRule type="expression" dxfId="2" priority="115">
      <formula>AND($D46&gt;TODAY(),$D46&lt;=K$999,$E46&gt;K$999)</formula>
    </cfRule>
  </conditionalFormatting>
  <conditionalFormatting sqref="K46:AJ51">
    <cfRule type="expression" dxfId="1" priority="112">
      <formula>AND(TODAY()&gt;=K$999,TODAY()&lt;K$999+7)</formula>
    </cfRule>
  </conditionalFormatting>
  <conditionalFormatting sqref="K51:AJ51">
    <cfRule type="expression" dxfId="0" priority="133">
      <formula>AND($D51&gt;=K$999,$D51&lt;K$999+7)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Agile Sprint Gantt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/>
  <cp:revision>1</cp:revision>
  <dcterms:created xsi:type="dcterms:W3CDTF">2026-03-16T14:39:29Z</dcterms:created>
  <dcterms:modified xsi:type="dcterms:W3CDTF">2026-03-17T10:04:43Z</dcterms:modified>
  <dc:language/>
</cp:coreProperties>
</file>